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khald\2024 Rekstur\Rekstur janúar - september 2024\"/>
    </mc:Choice>
  </mc:AlternateContent>
  <xr:revisionPtr revIDLastSave="0" documentId="13_ncr:1_{338F2983-11A7-4CA4-ACF0-706C91F93CE9}" xr6:coauthVersionLast="47" xr6:coauthVersionMax="47" xr10:uidLastSave="{00000000-0000-0000-0000-000000000000}"/>
  <bookViews>
    <workbookView xWindow="38280" yWindow="-120" windowWidth="38640" windowHeight="21120" xr2:uid="{99539CEB-3341-4A33-8992-D5B034D051E0}"/>
  </bookViews>
  <sheets>
    <sheet name="Aðalskjal" sheetId="5" r:id="rId1"/>
    <sheet name="Fjárfestingar" sheetId="2" r:id="rId2"/>
    <sheet name="Rekstrarreikningur" sheetId="3" r:id="rId3"/>
  </sheets>
  <externalReferences>
    <externalReference r:id="rId4"/>
  </externalReferences>
  <definedNames>
    <definedName name="_xlnm.Print_Titles" localSheetId="0">Aðalskjal!$3:$3</definedName>
    <definedName name="þ">[1]Grunnforsendur!$B$1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G37" i="2"/>
  <c r="E29" i="2" l="1"/>
  <c r="G39" i="3" l="1"/>
  <c r="G10" i="3"/>
  <c r="E33" i="3"/>
  <c r="C33" i="3"/>
  <c r="E6" i="3"/>
  <c r="G9" i="3" l="1"/>
  <c r="G8" i="3"/>
  <c r="G21" i="3"/>
  <c r="E17" i="3"/>
  <c r="C17" i="3"/>
  <c r="E11" i="3"/>
  <c r="G16" i="3"/>
  <c r="G38" i="3" s="1"/>
  <c r="G15" i="3"/>
  <c r="G14" i="3"/>
  <c r="C11" i="3"/>
  <c r="E38" i="3"/>
  <c r="C38" i="3"/>
  <c r="E19" i="3" l="1"/>
  <c r="E25" i="3"/>
  <c r="G17" i="3"/>
  <c r="C25" i="3"/>
  <c r="C19" i="3"/>
  <c r="G19" i="3" s="1"/>
  <c r="G11" i="3"/>
  <c r="E36" i="3" l="1"/>
  <c r="E44" i="3" s="1"/>
  <c r="C36" i="3"/>
  <c r="C44" i="3" s="1"/>
  <c r="G25" i="3"/>
  <c r="G36" i="3" s="1"/>
  <c r="G44" i="3" s="1"/>
  <c r="C29" i="2"/>
  <c r="E47" i="2" l="1"/>
  <c r="G44" i="2"/>
  <c r="G46" i="2"/>
  <c r="G45" i="2"/>
  <c r="G43" i="2"/>
  <c r="G42" i="2"/>
  <c r="E34" i="2"/>
  <c r="E39" i="2" s="1"/>
  <c r="G33" i="2"/>
  <c r="C34" i="2"/>
  <c r="C39" i="2" s="1"/>
  <c r="G26" i="2"/>
  <c r="G24" i="2"/>
  <c r="G23" i="2"/>
  <c r="G22" i="2"/>
  <c r="G21" i="2"/>
  <c r="G20" i="2"/>
  <c r="G19" i="2"/>
  <c r="G18" i="2"/>
  <c r="G15" i="2"/>
  <c r="G14" i="2"/>
  <c r="G12" i="2"/>
  <c r="G11" i="2"/>
  <c r="G10" i="2"/>
  <c r="G9" i="2"/>
  <c r="G8" i="2"/>
  <c r="G7" i="2"/>
  <c r="G6" i="2"/>
  <c r="G25" i="2"/>
  <c r="G17" i="2"/>
  <c r="G16" i="2"/>
  <c r="E49" i="2" l="1"/>
  <c r="G47" i="2"/>
  <c r="C47" i="2"/>
  <c r="G29" i="2"/>
  <c r="G32" i="2"/>
  <c r="G34" i="2" s="1"/>
  <c r="G39" i="2" l="1"/>
  <c r="G49" i="2" s="1"/>
  <c r="C49" i="2"/>
</calcChain>
</file>

<file path=xl/sharedStrings.xml><?xml version="1.0" encoding="utf-8"?>
<sst xmlns="http://schemas.openxmlformats.org/spreadsheetml/2006/main" count="333" uniqueCount="322">
  <si>
    <t>Málaflokkur / deild</t>
  </si>
  <si>
    <t>Samtals     tekjur</t>
  </si>
  <si>
    <t>Laun og    launatengd    gjöld</t>
  </si>
  <si>
    <t>Breyting lífeyrisskuld-bindinga</t>
  </si>
  <si>
    <t>Annar rekstrar-kostnaður</t>
  </si>
  <si>
    <t>Afskriftir</t>
  </si>
  <si>
    <t>Samtals   gjöld</t>
  </si>
  <si>
    <t>Fjármagns-liðir o.fl.</t>
  </si>
  <si>
    <t>Rekstrar- niðurstaða</t>
  </si>
  <si>
    <t>Fjárhags-áætlun</t>
  </si>
  <si>
    <t>Frávik</t>
  </si>
  <si>
    <t>00  SKATTTEKJUR</t>
  </si>
  <si>
    <t>00010  Útsvar</t>
  </si>
  <si>
    <t>00060  Fasteignaskattur</t>
  </si>
  <si>
    <t>00110  Framlög úr Jöfnunarsjóði</t>
  </si>
  <si>
    <t>00350  Lóðarleiga</t>
  </si>
  <si>
    <t>02  FÉLAGSÞJÓNUSTA</t>
  </si>
  <si>
    <t>02010  Velferðarnefnd</t>
  </si>
  <si>
    <t>02020  Skrifstofa velferðarsviðs</t>
  </si>
  <si>
    <t>02110  Fjárhagsaðstoð</t>
  </si>
  <si>
    <t>02150  Stuðningsþjónusta - einstaklingsstuðningur</t>
  </si>
  <si>
    <t>02170  Móttaka flóttafólks</t>
  </si>
  <si>
    <t>02172  Erlendir ríkisborgarar</t>
  </si>
  <si>
    <t>02190  Önnur félagsleg aðstoð</t>
  </si>
  <si>
    <t>02340  Barnaverndarmál</t>
  </si>
  <si>
    <t>02410  Framlög til ellilífeyrisþega og  öryrkja</t>
  </si>
  <si>
    <t>02430  Hjúkrunarheimili</t>
  </si>
  <si>
    <t>02450  Þjónustumiðstöð aldraðra</t>
  </si>
  <si>
    <t>02480  Félagsstarf aldraðra</t>
  </si>
  <si>
    <t>02490  Afsláttur af fasteignagjöldum</t>
  </si>
  <si>
    <t>02500  Málefni fatlaðra - sameiginlegur kostnaður</t>
  </si>
  <si>
    <t>02510  Akstursþjónusta</t>
  </si>
  <si>
    <t>02520  NPA þjónusta</t>
  </si>
  <si>
    <t>02551  Austurhlíð</t>
  </si>
  <si>
    <t>02552  Fagrahlíð</t>
  </si>
  <si>
    <t>02553  Langahlíð</t>
  </si>
  <si>
    <t>02554  Norðurhlíð</t>
  </si>
  <si>
    <t>02555  Vesturhlíð</t>
  </si>
  <si>
    <t>02556  Víðihlíð</t>
  </si>
  <si>
    <t>02564  Hulduhlíð búsetukjarni</t>
  </si>
  <si>
    <t>02565  Klapparhlíð búsetukjarni</t>
  </si>
  <si>
    <t>02566  Þverholt búsetukjarni</t>
  </si>
  <si>
    <t>02567  Heimili fyrir börn</t>
  </si>
  <si>
    <t>02570  Skammtímavistun fyrir fatlaða</t>
  </si>
  <si>
    <t>02569  Áfangaheimili fyrir geðfatlaða</t>
  </si>
  <si>
    <t>02580  Dagþjónusta fyrir fatlaða</t>
  </si>
  <si>
    <t>02585  Dagþjónustan Skjól</t>
  </si>
  <si>
    <t>02590  Stuðningsfjölskyldur</t>
  </si>
  <si>
    <t>02595  Frístundaklúbburinn Úlfurinn</t>
  </si>
  <si>
    <t>02810  Ýmsir styrkir - félagsmál</t>
  </si>
  <si>
    <t>03  HEILBRIGÐISMÁL</t>
  </si>
  <si>
    <t>03220  Heilbrigðiseftirlit</t>
  </si>
  <si>
    <t>04  FRÆÐSLUMÁL</t>
  </si>
  <si>
    <t>04010  Fræðslunefnd</t>
  </si>
  <si>
    <t>04020  Skrifstofa fræðslusviðs</t>
  </si>
  <si>
    <t>04101  Leikskólinn Hlaðhamrar</t>
  </si>
  <si>
    <t>04102  Leikskólinn Reykjakot</t>
  </si>
  <si>
    <t>04103  Leikskólinn Hlíð</t>
  </si>
  <si>
    <t>04104  Leikskólinn Hulduberg</t>
  </si>
  <si>
    <t>04105  Leikskólinn Leirvogstungu</t>
  </si>
  <si>
    <t>04108  Höfðaberg leikskóli</t>
  </si>
  <si>
    <t>04180  Gæsluvöllurinn  Njarðarholti</t>
  </si>
  <si>
    <t>04190  Niðurgreidd leikskólagjöld</t>
  </si>
  <si>
    <t>04201  Varmárskóli</t>
  </si>
  <si>
    <t>04202  Kvíslarskóli</t>
  </si>
  <si>
    <t xml:space="preserve">04203  Krikaskóli </t>
  </si>
  <si>
    <t xml:space="preserve">04205  Lágafellsskóli </t>
  </si>
  <si>
    <t xml:space="preserve">04206  Helgafellsskóli </t>
  </si>
  <si>
    <t>04270  Nemendur í öðrum skólum</t>
  </si>
  <si>
    <t>04290  Flutningur nemenda</t>
  </si>
  <si>
    <t>04410  Borgarholtsskóli</t>
  </si>
  <si>
    <t>04420  Framhaldsskóli Mosfellsbæjar</t>
  </si>
  <si>
    <t>04501  Listaskóli Mosfellsbæjar</t>
  </si>
  <si>
    <t>04503  Skólahljómsveit</t>
  </si>
  <si>
    <t>05  MENNINGARMÁL</t>
  </si>
  <si>
    <t>05010  Menningar- og lýðræðisnefnd</t>
  </si>
  <si>
    <t>05030  Laxnesssetur</t>
  </si>
  <si>
    <t>05220  Bókasafn</t>
  </si>
  <si>
    <t>05310  Héraðskjalasafn</t>
  </si>
  <si>
    <t>05510  Lista og menningarsjóður</t>
  </si>
  <si>
    <t>05520  Listasalur</t>
  </si>
  <si>
    <t xml:space="preserve">05730  Jól, áramót, þrettándi </t>
  </si>
  <si>
    <t>05740  Í túninu heima</t>
  </si>
  <si>
    <t>05790  Ýmis hátíðahöld</t>
  </si>
  <si>
    <t>05880  Aðrir styrkir</t>
  </si>
  <si>
    <t>05960  Starfsemi Hlégarðs</t>
  </si>
  <si>
    <t>06  ÆSKULÝÐS- OG ÍÞRÓTTAMÁL</t>
  </si>
  <si>
    <t>06010  Íþrótta og tómstundanefnd</t>
  </si>
  <si>
    <t>06020  Skrifstofa frístundasviðs</t>
  </si>
  <si>
    <t>06270  Vinnuskóli</t>
  </si>
  <si>
    <t>06310  Félagsmiðstöðin Bólið</t>
  </si>
  <si>
    <t>06510  Íþróttamiðstöðin að Varmá</t>
  </si>
  <si>
    <t>06580  Íþróttamiðstöðin Lágafell</t>
  </si>
  <si>
    <t>06590  Önnur íþróttaaðstaða</t>
  </si>
  <si>
    <t>06610  Íþróttavöllurinn Tungubökkum</t>
  </si>
  <si>
    <t>06620  Gervigrasvöllur Varmá</t>
  </si>
  <si>
    <t>06810  Ungmennafélagið Afturelding</t>
  </si>
  <si>
    <t>06820  Golfklúbbur Mosfellsbæjar</t>
  </si>
  <si>
    <t>06840  Skátafélagið Mosverjar</t>
  </si>
  <si>
    <t>06850  Skíðasvæði höfuðborgarsvæðisins</t>
  </si>
  <si>
    <t>06860  Hestamannafélagið Hörður</t>
  </si>
  <si>
    <t>06870  Björgunarsveitin Kyndill 06</t>
  </si>
  <si>
    <t>06890  Ýmsir styrkir - æskulýðs og íþr.mál</t>
  </si>
  <si>
    <t>07  BRUNAMÁL OG ALMANNAVARNIR</t>
  </si>
  <si>
    <t>07210  Slökkvilið Höfuðborgarsvæðisins</t>
  </si>
  <si>
    <t>08  HREINLÆTISMÁL</t>
  </si>
  <si>
    <t>08210  Sorphreinsun</t>
  </si>
  <si>
    <t>08230  Sorpeyðing</t>
  </si>
  <si>
    <t>09  SKIPULAGS- OG BYGGINGARMÁL</t>
  </si>
  <si>
    <t>09010  Skipulagsnefnd</t>
  </si>
  <si>
    <t>09020  Skrifstofa umhverfissviðs</t>
  </si>
  <si>
    <t>09110  Mæling, skráning, kortagerð</t>
  </si>
  <si>
    <t>09220  Aðalskipulag</t>
  </si>
  <si>
    <t>09230  Deiliskipulag</t>
  </si>
  <si>
    <t>09240  Svæðisskipulag</t>
  </si>
  <si>
    <t>09520  Byggingaeftirlit</t>
  </si>
  <si>
    <t>09710  Byggingarland</t>
  </si>
  <si>
    <t>10  UMFERÐAR- og SAMGÖNGUMÁL</t>
  </si>
  <si>
    <t>10030  Viðhald gatnakerfis</t>
  </si>
  <si>
    <t>10210  Leiga gatnakerfis</t>
  </si>
  <si>
    <t>10310  Götulýsing</t>
  </si>
  <si>
    <t>10410  Gerð, viðhald og rekstur reiðvega</t>
  </si>
  <si>
    <t>10510  Gangbrautir og umferðamerkingar</t>
  </si>
  <si>
    <t>10610  Snjómokstur og hálkueyðing</t>
  </si>
  <si>
    <t>10710  Framlög til Strætó bs</t>
  </si>
  <si>
    <t>10720  Biðskýli</t>
  </si>
  <si>
    <t>11  ALMENNINGSGARÐAR OG ÚTIVIST</t>
  </si>
  <si>
    <t>11010  Umhverfisnefnd</t>
  </si>
  <si>
    <t>11020  Umhverfisdeild</t>
  </si>
  <si>
    <t>11310  Garðyrkjudeild</t>
  </si>
  <si>
    <t>11410  Opin svæði</t>
  </si>
  <si>
    <t>11430  Leikvellir</t>
  </si>
  <si>
    <t>11440  Garðlönd</t>
  </si>
  <si>
    <t>11610  Jólaskreytingar</t>
  </si>
  <si>
    <t>13  ATVINNUMÁL</t>
  </si>
  <si>
    <t>13210  Landbúnaður</t>
  </si>
  <si>
    <t>21  SAMEIGINLEGUR KOSTNAÐUR</t>
  </si>
  <si>
    <t>21010  Bæjarstjórn</t>
  </si>
  <si>
    <t>21030  Bæjarráð</t>
  </si>
  <si>
    <t>21040  Atvinnu- og nýsköpunarnefnd</t>
  </si>
  <si>
    <t>21070  Endurskoðun</t>
  </si>
  <si>
    <t>21110  Kosningar</t>
  </si>
  <si>
    <t>21310  Ónotað húsnæði</t>
  </si>
  <si>
    <t>21450  Upplýsingatækni</t>
  </si>
  <si>
    <t>21630  Hækkun lífeyrisskuldbindingar</t>
  </si>
  <si>
    <t>21640  Áfallið orlof</t>
  </si>
  <si>
    <t>21710  Vinarbæjartengsl</t>
  </si>
  <si>
    <t>28  FJÁRMUNATEKJUR, FJÁRMAGNSGJÖLD</t>
  </si>
  <si>
    <t>28010  Vaxta- og verðbótatekjur af veltufjármunum</t>
  </si>
  <si>
    <t>28020  Tekjur af eignahlutum</t>
  </si>
  <si>
    <t>28030  Vaxta og verðbótatekjur innri lána</t>
  </si>
  <si>
    <t>28110  Vaxta og verðbótagjöld</t>
  </si>
  <si>
    <t>31  EIGNASJÓÐUR REKSTUR</t>
  </si>
  <si>
    <t>31010  Tekjur af byggingarétti</t>
  </si>
  <si>
    <t>31090  Gatnakerfi</t>
  </si>
  <si>
    <t>31100  Skrifstofa eignasjóðs</t>
  </si>
  <si>
    <t>31105  Leikskólinn Hlaðhamrar - fasteign</t>
  </si>
  <si>
    <t>31110  Leikskólinn Reykjakot - fasteign</t>
  </si>
  <si>
    <t>31115  Leikskólinn Hlíð - fasteign</t>
  </si>
  <si>
    <t>31120  Leikskólinn Hulduberg - fasteign</t>
  </si>
  <si>
    <t>31125  Leirvogstunguskóli - fasteign</t>
  </si>
  <si>
    <t>31130  Leikvöllurinn Njarðaholti - fasteign</t>
  </si>
  <si>
    <t>31205  Varmárskóli - fasteign</t>
  </si>
  <si>
    <t>31210  Lágafellsskóli - fasteign</t>
  </si>
  <si>
    <t>31215  Krikaskóli - fasteign</t>
  </si>
  <si>
    <t>31220  Höfðaberg - fasteign</t>
  </si>
  <si>
    <t>31225  Kvíslarskóli - fasteign</t>
  </si>
  <si>
    <t>31230  Brúarland</t>
  </si>
  <si>
    <t>31235  Helgafellsskóli - fasteign</t>
  </si>
  <si>
    <t>31440  Borgarholtsskóli - afskriftir</t>
  </si>
  <si>
    <t>31445  Framhaldsskóli Mosfellsbæjar - afskriftir</t>
  </si>
  <si>
    <t>31510  Ból við Varmárskóla</t>
  </si>
  <si>
    <t>31515  Þjónustustöð - fasteign</t>
  </si>
  <si>
    <t>31520  Tjaldsvæðið við Varmá</t>
  </si>
  <si>
    <t>31525  Ævintýragarður</t>
  </si>
  <si>
    <t>31530  Kjarni - fasteign</t>
  </si>
  <si>
    <t>31535  Læknisbústaður</t>
  </si>
  <si>
    <t>31540  Hlégarður</t>
  </si>
  <si>
    <t>31550  Skátafélagið Mosverjar</t>
  </si>
  <si>
    <t>31605  Íþróttamiðstöðin að Varmá - fasteign</t>
  </si>
  <si>
    <t>31610  Gervigrasvellir</t>
  </si>
  <si>
    <t>31615  Tungubakkar - fasteign</t>
  </si>
  <si>
    <t>31620  Íþróttamiðstöðin Lágafelli - fasteign</t>
  </si>
  <si>
    <t>31625  Íþróttamiðstöðin Klettur - Golfvöllur</t>
  </si>
  <si>
    <t>31630  Stikaðar gönguleiðir</t>
  </si>
  <si>
    <t>31635  Bláfjöll skiðaaðstaða</t>
  </si>
  <si>
    <t>31700  Ýmsar fasteignir, lóðir og lendur</t>
  </si>
  <si>
    <t>31805  Leiga: Listaskóli</t>
  </si>
  <si>
    <t>31810  Leiga: Bókasafn og Héraðsskjalasafn</t>
  </si>
  <si>
    <t>31815  Leiga: 2. og 6. hæð í Kjarna</t>
  </si>
  <si>
    <t>31970  Fjármagnsliðir</t>
  </si>
  <si>
    <t>33  ÞJÓNUSTUSTÖÐ  REKSTUR</t>
  </si>
  <si>
    <t>33210  Þjónustustöð</t>
  </si>
  <si>
    <t>33310  Vélar</t>
  </si>
  <si>
    <t>33510  Bifreiðar þjónustustöðvar</t>
  </si>
  <si>
    <t>35  FASTEIGNAFÉLAGIÐ LÆKJARHLÍÐ</t>
  </si>
  <si>
    <t>39  AÐRAR A-HLUTA STOFNANIR</t>
  </si>
  <si>
    <t>Millifærslur</t>
  </si>
  <si>
    <t>Rekstrarniðurstaða A- hluta</t>
  </si>
  <si>
    <t>43  VATNSVEITA MOSFELLSBÆJAR</t>
  </si>
  <si>
    <t>43010  Tekjur vatnsveitu</t>
  </si>
  <si>
    <t>43210  Almennur rekstur vatnsveitu</t>
  </si>
  <si>
    <t>43220  Keypt kalt vatn</t>
  </si>
  <si>
    <t>43230  Viðhald veitukerfis</t>
  </si>
  <si>
    <t>43890  Afskriftir vatnsveitu</t>
  </si>
  <si>
    <t>47  HITAVEITA MOSFELLSBÆJAR</t>
  </si>
  <si>
    <t>47010  Tekjur hitaveitu</t>
  </si>
  <si>
    <t>47210  Almennur rekstur hitaveitu</t>
  </si>
  <si>
    <t>47220  Keypt heitt vatn</t>
  </si>
  <si>
    <t>47230  Viðhald hitaveitukerfis</t>
  </si>
  <si>
    <t>47250  Bifreiðar hitaveitu</t>
  </si>
  <si>
    <t>47810  Fjármunatekjur</t>
  </si>
  <si>
    <t>47840  Fjármagnsgjöld hitaveitu</t>
  </si>
  <si>
    <t>47890  Afskriftir hitaveitu</t>
  </si>
  <si>
    <t>61  FÉLAGSLEGAR ÍBÚÐIR</t>
  </si>
  <si>
    <t>63  HJÚKRUNARHEIMILIÐ HAMRAR</t>
  </si>
  <si>
    <t>63089  Afskriftir Hamra</t>
  </si>
  <si>
    <t>63210  Hjúkrunarheimilið Hamrar - fasteign</t>
  </si>
  <si>
    <t>63840  Fjármagnsgjöld Hamra</t>
  </si>
  <si>
    <t>65  FRÁVEITA REKSTUR</t>
  </si>
  <si>
    <t>65040  Fráveitu- og rotþróargjald</t>
  </si>
  <si>
    <t>65120  Holræsi og niðurföll</t>
  </si>
  <si>
    <t>65410  Hreinsun holræsa</t>
  </si>
  <si>
    <t>65420  Hreinsun rotþróa</t>
  </si>
  <si>
    <t>65840  Fjármagnsgjöld fráveitu</t>
  </si>
  <si>
    <t>65890  Afskriftir fráveitu</t>
  </si>
  <si>
    <t>83  HLÉGARÐUR SAMKOMUHÚS</t>
  </si>
  <si>
    <t>83101  Rekstur Hlégarðs</t>
  </si>
  <si>
    <t>89  Aðrar B-hluta stofnanir</t>
  </si>
  <si>
    <t>Rekstrarniðurstaða A og B hluta</t>
  </si>
  <si>
    <t>Rekstrarniðurstaða A og B- hluta</t>
  </si>
  <si>
    <t>Í þúsundum króna.</t>
  </si>
  <si>
    <t>Fjárfesting</t>
  </si>
  <si>
    <t>Mismunur</t>
  </si>
  <si>
    <t>A hluti</t>
  </si>
  <si>
    <t>Fasteignir og önnur mannvirki</t>
  </si>
  <si>
    <t>Helgafellsskóli, íþróttahús</t>
  </si>
  <si>
    <t>Skíðasvæði</t>
  </si>
  <si>
    <t>Brúarland</t>
  </si>
  <si>
    <t>Hlégarður</t>
  </si>
  <si>
    <t>Krikaskóli</t>
  </si>
  <si>
    <t>Ævintýragarður</t>
  </si>
  <si>
    <t>Lágafellsskóli</t>
  </si>
  <si>
    <t>Fasteignir og önnur mannvirki samtals</t>
  </si>
  <si>
    <t>Gatnakerfi</t>
  </si>
  <si>
    <t>Gatnaframkvæmdir</t>
  </si>
  <si>
    <t>Gatnagerðartekjur, nettó endurgreiðsla</t>
  </si>
  <si>
    <t>Gatnakerfi samtals</t>
  </si>
  <si>
    <t>Áhöld og tæki</t>
  </si>
  <si>
    <t>A hluti samtals</t>
  </si>
  <si>
    <t>B hluti</t>
  </si>
  <si>
    <t>Hitaveita</t>
  </si>
  <si>
    <t>Vatnsveita</t>
  </si>
  <si>
    <t>Fráveita</t>
  </si>
  <si>
    <t>Félagslegar íbúðir</t>
  </si>
  <si>
    <t xml:space="preserve">Strætó bs. og Sorpa bs. hlutdeild </t>
  </si>
  <si>
    <t>B hluti samtals</t>
  </si>
  <si>
    <t>Samtals A og B hluti</t>
  </si>
  <si>
    <t>Varmárskóli</t>
  </si>
  <si>
    <t>Varmárvellir</t>
  </si>
  <si>
    <t>A og B hluti</t>
  </si>
  <si>
    <t>Rekstrartekjur</t>
  </si>
  <si>
    <t>Útsvar og fasteignaskattur</t>
  </si>
  <si>
    <t>Framlög Jöfnunarsjóðs</t>
  </si>
  <si>
    <t>Aðrar tekjur</t>
  </si>
  <si>
    <t>Rekstrargjöld</t>
  </si>
  <si>
    <t>Laun og launatengd gjöld</t>
  </si>
  <si>
    <t>Annar rekstrarkostnaður</t>
  </si>
  <si>
    <t>Fjármunat. og (fjárm.gjöld)</t>
  </si>
  <si>
    <t>Áætlun 2024</t>
  </si>
  <si>
    <t>Leikskóli Helgafellslandi</t>
  </si>
  <si>
    <t>Reykjakot</t>
  </si>
  <si>
    <t>Kvíslarskóli</t>
  </si>
  <si>
    <t>Hlaðhamrar</t>
  </si>
  <si>
    <t>Hlíð</t>
  </si>
  <si>
    <t>Leirvogstunguskóli - nýbygging</t>
  </si>
  <si>
    <t>Íþróttamiðstöð að Lágafelli</t>
  </si>
  <si>
    <t>Íþróttamiðstöð að Varmá</t>
  </si>
  <si>
    <t>Golfklúbbur</t>
  </si>
  <si>
    <t>Kjarni</t>
  </si>
  <si>
    <t>Bifreiðar og tæki þjónustustöðvar</t>
  </si>
  <si>
    <t>Fjárfestingar byggðasamlaga</t>
  </si>
  <si>
    <t>31820  Leiga: Skálatún 3-13</t>
  </si>
  <si>
    <t xml:space="preserve">Rekstrarniðurstaða án fjármagnsliða </t>
  </si>
  <si>
    <t>Rekstrarniðurstaða (neikvæð)..............</t>
  </si>
  <si>
    <t>Útleiðing veltufjár frá rekstri</t>
  </si>
  <si>
    <t>Rekstrarniðurstaða</t>
  </si>
  <si>
    <t>Rekstrarliðir sem hafa ekki áhrif á fjárstreymi</t>
  </si>
  <si>
    <t>Verðbætur</t>
  </si>
  <si>
    <t>Byggingarréttur</t>
  </si>
  <si>
    <t>Söluhagnaður eigna</t>
  </si>
  <si>
    <t>Breyting lífeyrisskuldbindinga</t>
  </si>
  <si>
    <t>Aðrir liðir</t>
  </si>
  <si>
    <t>Veltufé frá rekstri</t>
  </si>
  <si>
    <t>Raun 2024</t>
  </si>
  <si>
    <t>Óráðstafað</t>
  </si>
  <si>
    <t>04810  Ýmsir styrkir - fræðslumál</t>
  </si>
  <si>
    <t>21440  Skrifstofa bæjarlögmanns</t>
  </si>
  <si>
    <t>21445  Skrifstofa umbóta og þróunar</t>
  </si>
  <si>
    <t>21610  Launanefnd - kjarasamningar</t>
  </si>
  <si>
    <t>Mosfellsbær  -  rekstur málaflokka og deilda í janúar til september 2024</t>
  </si>
  <si>
    <t>02180  Húsnæðisstuðningur og húsnæðisúrræði</t>
  </si>
  <si>
    <t>02563  Úugata búsetukjarni</t>
  </si>
  <si>
    <t>02710  Ýmis lögbundin framlög</t>
  </si>
  <si>
    <t>04281  Frístund Varmárskóla</t>
  </si>
  <si>
    <t>04285  Frístund Lágafellsskóla</t>
  </si>
  <si>
    <t>05720  Þjóðhátíð 17. júní</t>
  </si>
  <si>
    <t>08510  Meindýraeyðing</t>
  </si>
  <si>
    <t>11710  Minka- og refaeyðing</t>
  </si>
  <si>
    <t>21420  Fjármála- og áhættustýringarsvið</t>
  </si>
  <si>
    <t>21430  Mannauðs- og starfsumhverfissvið</t>
  </si>
  <si>
    <t>Rekstrarreikningur janúar til september 2024</t>
  </si>
  <si>
    <t>Veltufé frá rekstri janúar til september 2024</t>
  </si>
  <si>
    <t>janúar - sept.</t>
  </si>
  <si>
    <t>Höfðaberg</t>
  </si>
  <si>
    <t>Fjárfestingar janúar til sept 2024</t>
  </si>
  <si>
    <t>jan - sept 2024</t>
  </si>
  <si>
    <t>Endurnýjun skólalóða (miðlæg áætlun)</t>
  </si>
  <si>
    <t>Fjölgun leikskólarýma (miðlæg áætlun)</t>
  </si>
  <si>
    <t>11810  Styrkir</t>
  </si>
  <si>
    <t>21820  Óviss útgjöld</t>
  </si>
  <si>
    <t>með viðaukum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</si>
</sst>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\ _k_r_-;\-* #,##0\ _k_r_-;_-* &quot;-&quot;\ _k_r_-;_-@_-"/>
    <numFmt numFmtId="165" formatCode="#,##0.000\ _);[Red]\(* #,##0.000\ \)"/>
    <numFmt numFmtId="166" formatCode="#,##0\ _);[Red]\(* #,##0\ \)"/>
    <numFmt numFmtId="167" formatCode="#,##0.000"/>
    <numFmt numFmtId="168" formatCode="@*."/>
    <numFmt numFmtId="169" formatCode="#,##0_ ;\-#,##0\ 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name val="Univers 45 Light"/>
    </font>
    <font>
      <sz val="10"/>
      <name val="Times New Roman"/>
      <family val="1"/>
    </font>
    <font>
      <b/>
      <sz val="18"/>
      <color theme="0"/>
      <name val="Gt ultra"/>
    </font>
    <font>
      <sz val="11"/>
      <color theme="0"/>
      <name val="Theinhardt"/>
    </font>
    <font>
      <sz val="11"/>
      <color theme="1"/>
      <name val="Theinhardt"/>
    </font>
    <font>
      <b/>
      <sz val="11"/>
      <color theme="1"/>
      <name val="Theinhardt"/>
    </font>
    <font>
      <sz val="11"/>
      <name val="Theinhardt"/>
    </font>
    <font>
      <sz val="10"/>
      <name val="Geneva"/>
    </font>
    <font>
      <b/>
      <sz val="18"/>
      <color theme="0"/>
      <name val="Theinhardt"/>
    </font>
    <font>
      <sz val="9"/>
      <name val="Theinhardt"/>
    </font>
    <font>
      <b/>
      <sz val="11"/>
      <color rgb="FF1E996C"/>
      <name val="Theinhardt"/>
    </font>
    <font>
      <b/>
      <sz val="16"/>
      <color theme="0"/>
      <name val="Aptos Narrow"/>
      <family val="2"/>
      <scheme val="minor"/>
    </font>
    <font>
      <b/>
      <sz val="11"/>
      <color rgb="FF1E996C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3"/>
      <color theme="0"/>
      <name val="Theinhardt"/>
    </font>
    <font>
      <b/>
      <i/>
      <sz val="13"/>
      <color rgb="FFFFFF00"/>
      <name val="Theinhardt"/>
    </font>
    <font>
      <sz val="13"/>
      <color theme="1"/>
      <name val="Theinhardt"/>
    </font>
    <font>
      <b/>
      <sz val="9"/>
      <name val="Theinhardt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1E996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166" fontId="6" fillId="0" borderId="0"/>
    <xf numFmtId="0" fontId="1" fillId="3" borderId="0"/>
    <xf numFmtId="0" fontId="12" fillId="0" borderId="0"/>
    <xf numFmtId="166" fontId="6" fillId="0" borderId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7" fillId="3" borderId="0" xfId="3" applyFont="1" applyFill="1"/>
    <xf numFmtId="0" fontId="8" fillId="3" borderId="0" xfId="3" applyFont="1" applyFill="1"/>
    <xf numFmtId="3" fontId="8" fillId="3" borderId="0" xfId="3" applyNumberFormat="1" applyFont="1" applyFill="1" applyAlignment="1">
      <alignment horizontal="right" indent="1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horizontal="right" indent="1"/>
    </xf>
    <xf numFmtId="3" fontId="10" fillId="0" borderId="2" xfId="0" applyNumberFormat="1" applyFont="1" applyBorder="1" applyAlignment="1">
      <alignment horizontal="right" indent="1"/>
    </xf>
    <xf numFmtId="0" fontId="10" fillId="0" borderId="0" xfId="0" applyFont="1"/>
    <xf numFmtId="3" fontId="9" fillId="0" borderId="3" xfId="0" applyNumberFormat="1" applyFont="1" applyBorder="1" applyAlignment="1">
      <alignment horizontal="right" indent="1"/>
    </xf>
    <xf numFmtId="0" fontId="9" fillId="0" borderId="0" xfId="0" applyFont="1" applyAlignment="1">
      <alignment horizontal="right" indent="1"/>
    </xf>
    <xf numFmtId="3" fontId="11" fillId="0" borderId="0" xfId="0" applyNumberFormat="1" applyFont="1" applyAlignment="1">
      <alignment horizontal="right" indent="1"/>
    </xf>
    <xf numFmtId="168" fontId="5" fillId="0" borderId="0" xfId="6" applyNumberFormat="1" applyFont="1" applyAlignment="1">
      <alignment vertical="center"/>
    </xf>
    <xf numFmtId="49" fontId="14" fillId="0" borderId="0" xfId="6" applyNumberFormat="1" applyFont="1" applyAlignment="1">
      <alignment vertical="center"/>
    </xf>
    <xf numFmtId="0" fontId="15" fillId="0" borderId="0" xfId="5" applyFont="1" applyFill="1" applyAlignment="1">
      <alignment horizontal="center"/>
    </xf>
    <xf numFmtId="164" fontId="9" fillId="0" borderId="0" xfId="1" applyFont="1" applyAlignment="1">
      <alignment horizontal="center"/>
    </xf>
    <xf numFmtId="164" fontId="9" fillId="0" borderId="0" xfId="1" applyFont="1"/>
    <xf numFmtId="0" fontId="15" fillId="0" borderId="0" xfId="5" applyFont="1" applyFill="1"/>
    <xf numFmtId="168" fontId="14" fillId="0" borderId="0" xfId="6" applyNumberFormat="1" applyFont="1" applyAlignment="1">
      <alignment horizontal="left" vertical="center"/>
    </xf>
    <xf numFmtId="168" fontId="14" fillId="0" borderId="0" xfId="6" applyNumberFormat="1" applyFont="1" applyAlignment="1">
      <alignment vertical="center"/>
    </xf>
    <xf numFmtId="0" fontId="9" fillId="0" borderId="2" xfId="0" applyFont="1" applyBorder="1"/>
    <xf numFmtId="164" fontId="10" fillId="0" borderId="2" xfId="1" applyFont="1" applyBorder="1"/>
    <xf numFmtId="0" fontId="10" fillId="0" borderId="3" xfId="0" applyFont="1" applyBorder="1"/>
    <xf numFmtId="164" fontId="10" fillId="0" borderId="3" xfId="1" applyFont="1" applyBorder="1"/>
    <xf numFmtId="169" fontId="0" fillId="0" borderId="0" xfId="0" applyNumberFormat="1"/>
    <xf numFmtId="169" fontId="3" fillId="0" borderId="0" xfId="0" applyNumberFormat="1" applyFont="1"/>
    <xf numFmtId="0" fontId="16" fillId="3" borderId="0" xfId="5" applyFont="1" applyAlignment="1">
      <alignment horizontal="center"/>
    </xf>
    <xf numFmtId="0" fontId="2" fillId="3" borderId="0" xfId="5" applyFont="1" applyAlignment="1">
      <alignment horizontal="center"/>
    </xf>
    <xf numFmtId="0" fontId="3" fillId="0" borderId="0" xfId="0" applyFont="1"/>
    <xf numFmtId="169" fontId="0" fillId="0" borderId="0" xfId="8" applyNumberFormat="1" applyFont="1"/>
    <xf numFmtId="169" fontId="0" fillId="0" borderId="4" xfId="8" applyNumberFormat="1" applyFont="1" applyBorder="1"/>
    <xf numFmtId="169" fontId="3" fillId="0" borderId="2" xfId="8" applyNumberFormat="1" applyFont="1" applyBorder="1"/>
    <xf numFmtId="169" fontId="3" fillId="0" borderId="0" xfId="8" applyNumberFormat="1" applyFont="1"/>
    <xf numFmtId="169" fontId="3" fillId="0" borderId="3" xfId="8" applyNumberFormat="1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168" fontId="0" fillId="0" borderId="0" xfId="0" applyNumberFormat="1" applyAlignment="1">
      <alignment horizontal="left"/>
    </xf>
    <xf numFmtId="168" fontId="3" fillId="0" borderId="0" xfId="0" applyNumberFormat="1" applyFont="1" applyAlignment="1">
      <alignment horizontal="left"/>
    </xf>
    <xf numFmtId="169" fontId="3" fillId="0" borderId="2" xfId="0" applyNumberFormat="1" applyFont="1" applyBorder="1"/>
    <xf numFmtId="0" fontId="3" fillId="0" borderId="2" xfId="0" applyFont="1" applyBorder="1"/>
    <xf numFmtId="0" fontId="19" fillId="0" borderId="0" xfId="0" applyFont="1"/>
    <xf numFmtId="169" fontId="3" fillId="0" borderId="0" xfId="8" applyNumberFormat="1" applyFont="1" applyBorder="1"/>
    <xf numFmtId="169" fontId="0" fillId="0" borderId="0" xfId="8" applyNumberFormat="1" applyFont="1" applyBorder="1"/>
    <xf numFmtId="0" fontId="13" fillId="3" borderId="0" xfId="3" applyFont="1" applyFill="1"/>
    <xf numFmtId="9" fontId="9" fillId="0" borderId="0" xfId="2" applyFont="1" applyAlignment="1">
      <alignment wrapText="1"/>
    </xf>
    <xf numFmtId="0" fontId="9" fillId="0" borderId="0" xfId="0" applyFont="1" applyAlignment="1">
      <alignment wrapText="1"/>
    </xf>
    <xf numFmtId="0" fontId="20" fillId="3" borderId="1" xfId="3" applyFont="1" applyFill="1" applyBorder="1" applyAlignment="1">
      <alignment horizontal="left" wrapText="1"/>
    </xf>
    <xf numFmtId="0" fontId="20" fillId="3" borderId="1" xfId="3" applyFont="1" applyFill="1" applyBorder="1" applyAlignment="1">
      <alignment horizontal="center" wrapText="1"/>
    </xf>
    <xf numFmtId="3" fontId="21" fillId="3" borderId="1" xfId="0" applyNumberFormat="1" applyFont="1" applyFill="1" applyBorder="1" applyAlignment="1">
      <alignment horizontal="center" wrapText="1"/>
    </xf>
    <xf numFmtId="0" fontId="22" fillId="0" borderId="0" xfId="0" applyFont="1"/>
    <xf numFmtId="164" fontId="22" fillId="0" borderId="0" xfId="1" applyFont="1"/>
    <xf numFmtId="165" fontId="14" fillId="0" borderId="0" xfId="1" applyNumberFormat="1" applyFont="1" applyFill="1" applyAlignment="1" applyProtection="1">
      <alignment horizontal="right"/>
      <protection hidden="1"/>
    </xf>
    <xf numFmtId="3" fontId="9" fillId="0" borderId="0" xfId="0" applyNumberFormat="1" applyFont="1" applyAlignment="1">
      <alignment horizontal="right" indent="1"/>
    </xf>
    <xf numFmtId="165" fontId="14" fillId="0" borderId="0" xfId="4" applyNumberFormat="1" applyFont="1"/>
    <xf numFmtId="165" fontId="14" fillId="0" borderId="0" xfId="1" applyNumberFormat="1" applyFont="1" applyFill="1" applyBorder="1" applyAlignment="1" applyProtection="1">
      <alignment horizontal="right"/>
      <protection hidden="1"/>
    </xf>
    <xf numFmtId="165" fontId="23" fillId="0" borderId="0" xfId="1" applyNumberFormat="1" applyFont="1" applyFill="1" applyBorder="1" applyAlignment="1" applyProtection="1">
      <alignment horizontal="right"/>
      <protection hidden="1"/>
    </xf>
    <xf numFmtId="167" fontId="9" fillId="0" borderId="0" xfId="0" applyNumberFormat="1" applyFont="1"/>
    <xf numFmtId="165" fontId="23" fillId="0" borderId="0" xfId="4" applyNumberFormat="1" applyFont="1"/>
    <xf numFmtId="10" fontId="0" fillId="0" borderId="0" xfId="2" applyNumberFormat="1" applyFont="1"/>
    <xf numFmtId="3" fontId="11" fillId="0" borderId="0" xfId="0" applyNumberFormat="1" applyFont="1" applyAlignment="1">
      <alignment wrapText="1"/>
    </xf>
    <xf numFmtId="3" fontId="9" fillId="0" borderId="0" xfId="0" applyNumberFormat="1" applyFont="1" applyAlignment="1">
      <alignment wrapText="1"/>
    </xf>
    <xf numFmtId="0" fontId="13" fillId="3" borderId="0" xfId="5" applyFont="1" applyAlignment="1">
      <alignment horizontal="center"/>
    </xf>
    <xf numFmtId="0" fontId="2" fillId="3" borderId="0" xfId="5" applyFont="1" applyAlignment="1">
      <alignment horizontal="center"/>
    </xf>
    <xf numFmtId="0" fontId="16" fillId="3" borderId="0" xfId="5" applyFont="1" applyAlignment="1">
      <alignment horizontal="center"/>
    </xf>
  </cellXfs>
  <cellStyles count="9">
    <cellStyle name="Accent1" xfId="3" builtinId="29"/>
    <cellStyle name="Comma [0]" xfId="1" builtinId="6"/>
    <cellStyle name="Comma [0] 2" xfId="8" xr:uid="{507E4DD5-DD7C-4C15-BD6A-27CE6871E784}"/>
    <cellStyle name="Mosó" xfId="5" xr:uid="{D70AA550-6E47-4A8C-9797-D34B86882EC4}"/>
    <cellStyle name="Normal" xfId="0" builtinId="0"/>
    <cellStyle name="Normal 3 10" xfId="4" xr:uid="{D703652E-0BB7-4F92-8853-29FAB408C5D0}"/>
    <cellStyle name="Normal 9 10 2 2" xfId="7" xr:uid="{54ED029B-15CD-4D23-AAAA-B2A7BF190C3F}"/>
    <cellStyle name="Normal_Ársreikningur Sandg 31.12 2" xfId="6" xr:uid="{1DDF06D3-72B0-4952-B7E3-2FA1A01E968C}"/>
    <cellStyle name="Percent" xfId="2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OSFSS01\Share\Bokhald\2023%20&#193;rsreikningur\CW\CW%20loka%20fr&#225;%20KPMG\Mosfellsb&#230;r%20samst&#230;&#240;a.xlsm" TargetMode="External"/><Relationship Id="rId1" Type="http://schemas.openxmlformats.org/officeDocument/2006/relationships/externalLinkPath" Target="file:///\\MOSFSS01\Share\Bokhald\2023%20&#193;rsreikningur\CW\CW%20loka%20fr&#225;%20KPMG\Mosfellsb&#230;r%20samst&#230;&#240;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unnforsendur"/>
      <sheetName val="Sjóðstr_Langt.lán og kröfur"/>
      <sheetName val="Sjóðst_Fastafjárm"/>
      <sheetName val="Sjóðstr_Lifeyrissk"/>
      <sheetName val="Sjóðstr_annað"/>
      <sheetName val="Hlutdeild minnih."/>
      <sheetName val="Forsíða sjóða"/>
      <sheetName val="Efnisyfirlsundurl"/>
      <sheetName val="CWUDFsStorage"/>
      <sheetName val="Samstæða yfirlit"/>
      <sheetName val="Málaflokkar"/>
      <sheetName val="Deildir"/>
      <sheetName val="Ársreikn"/>
      <sheetName val="Forsíða"/>
      <sheetName val="Efnisyfirlit"/>
      <sheetName val="Árit sv.stj."/>
      <sheetName val="Áritun esk 1. umr"/>
      <sheetName val="Áritun esk 2. umr"/>
      <sheetName val="Rekstur"/>
      <sheetName val="Efnahagur"/>
      <sheetName val="Sjóðstreymi"/>
      <sheetName val="Skýringar"/>
      <sheetName val="Lykilt. A hluti"/>
      <sheetName val="Lykilt. AB hluti"/>
      <sheetName val="Samanb.m.ára"/>
      <sheetName val="Rekstraráætlun"/>
      <sheetName val="Áætlun sjóðstr"/>
      <sheetName val="xxxYfirlýsingarxx"/>
      <sheetName val="Sheet1"/>
      <sheetName val="Rekstur (2)"/>
      <sheetName val="Efnahagur (2)"/>
      <sheetName val="Sjóðstreymi (2)"/>
    </sheetNames>
    <sheetDataSet>
      <sheetData sheetId="0">
        <row r="1">
          <cell r="B1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DD74-BA2D-4B89-A76D-FF5F6A377EBA}">
  <sheetPr>
    <pageSetUpPr fitToPage="1"/>
  </sheetPr>
  <dimension ref="A1:P25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249" sqref="D249"/>
    </sheetView>
  </sheetViews>
  <sheetFormatPr defaultColWidth="9.140625" defaultRowHeight="14.25" outlineLevelRow="1"/>
  <cols>
    <col min="1" max="1" width="32.7109375" style="4" customWidth="1"/>
    <col min="2" max="2" width="17.5703125" style="4" customWidth="1"/>
    <col min="3" max="3" width="15.85546875" style="4" customWidth="1"/>
    <col min="4" max="4" width="15.85546875" style="4" customWidth="1" collapsed="1"/>
    <col min="5" max="5" width="17.140625" style="4" customWidth="1"/>
    <col min="6" max="6" width="15.85546875" style="4" customWidth="1" collapsed="1"/>
    <col min="7" max="7" width="16.5703125" style="4" bestFit="1" customWidth="1" collapsed="1"/>
    <col min="8" max="8" width="15.85546875" style="4" customWidth="1" collapsed="1"/>
    <col min="9" max="10" width="17.28515625" style="4" bestFit="1" customWidth="1" collapsed="1"/>
    <col min="11" max="11" width="15.85546875" style="4" customWidth="1" collapsed="1"/>
    <col min="12" max="12" width="9.140625" style="4"/>
    <col min="13" max="13" width="12" style="4" bestFit="1" customWidth="1"/>
    <col min="14" max="14" width="16.28515625" style="4" bestFit="1" customWidth="1"/>
    <col min="15" max="15" width="12" style="4" bestFit="1" customWidth="1"/>
    <col min="16" max="16384" width="9.140625" style="4"/>
  </cols>
  <sheetData>
    <row r="1" spans="1:16" ht="23.25">
      <c r="A1" s="1" t="s">
        <v>300</v>
      </c>
      <c r="B1" s="45"/>
      <c r="C1" s="45"/>
      <c r="D1" s="45"/>
      <c r="E1" s="45"/>
      <c r="F1" s="45"/>
      <c r="G1" s="45"/>
      <c r="H1" s="45"/>
      <c r="I1" s="45"/>
      <c r="J1" s="45"/>
      <c r="K1" s="45"/>
      <c r="P1" s="17"/>
    </row>
    <row r="2" spans="1:16" s="47" customFormat="1" ht="23.25" customHeight="1">
      <c r="A2" s="46"/>
      <c r="B2" s="61"/>
      <c r="C2" s="61"/>
      <c r="D2" s="61"/>
      <c r="E2" s="61"/>
      <c r="F2" s="61"/>
      <c r="G2" s="61"/>
      <c r="H2" s="61"/>
      <c r="I2" s="61"/>
      <c r="J2" s="61"/>
      <c r="K2" s="61"/>
      <c r="N2" s="62"/>
    </row>
    <row r="3" spans="1:16" s="51" customFormat="1" ht="55.9" customHeight="1">
      <c r="A3" s="48" t="s">
        <v>0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6</v>
      </c>
      <c r="H3" s="49" t="s">
        <v>7</v>
      </c>
      <c r="I3" s="50" t="s">
        <v>8</v>
      </c>
      <c r="J3" s="50" t="s">
        <v>9</v>
      </c>
      <c r="K3" s="50" t="s">
        <v>10</v>
      </c>
      <c r="P3" s="52"/>
    </row>
    <row r="4" spans="1:16">
      <c r="A4" s="2" t="s">
        <v>11</v>
      </c>
      <c r="B4" s="3">
        <v>-12597230705</v>
      </c>
      <c r="C4" s="3">
        <v>0</v>
      </c>
      <c r="D4" s="3"/>
      <c r="E4" s="3">
        <v>0</v>
      </c>
      <c r="F4" s="3">
        <v>0</v>
      </c>
      <c r="G4" s="3">
        <v>0</v>
      </c>
      <c r="H4" s="3">
        <v>0</v>
      </c>
      <c r="I4" s="3">
        <v>-12597230705</v>
      </c>
      <c r="J4" s="3">
        <v>-12658049313</v>
      </c>
      <c r="K4" s="3">
        <v>60818608</v>
      </c>
      <c r="N4" s="6"/>
      <c r="O4" s="53"/>
    </row>
    <row r="5" spans="1:16" hidden="1" outlineLevel="1">
      <c r="A5" s="4" t="s">
        <v>12</v>
      </c>
      <c r="B5" s="54">
        <v>-8442743752</v>
      </c>
      <c r="C5" s="54">
        <v>0</v>
      </c>
      <c r="D5" s="54"/>
      <c r="E5" s="54">
        <v>0</v>
      </c>
      <c r="F5" s="54">
        <v>0</v>
      </c>
      <c r="G5" s="54">
        <v>0</v>
      </c>
      <c r="H5" s="54">
        <v>0</v>
      </c>
      <c r="I5" s="54">
        <v>-8442743752</v>
      </c>
      <c r="J5" s="54">
        <v>-8500199564</v>
      </c>
      <c r="K5" s="54">
        <v>57455812</v>
      </c>
      <c r="N5" s="6"/>
      <c r="O5" s="53"/>
    </row>
    <row r="6" spans="1:16" hidden="1" outlineLevel="1">
      <c r="A6" s="4" t="s">
        <v>13</v>
      </c>
      <c r="B6" s="54">
        <v>-1349229121</v>
      </c>
      <c r="C6" s="54">
        <v>0</v>
      </c>
      <c r="D6" s="54"/>
      <c r="E6" s="54">
        <v>0</v>
      </c>
      <c r="F6" s="54">
        <v>0</v>
      </c>
      <c r="G6" s="54">
        <v>0</v>
      </c>
      <c r="H6" s="54">
        <v>0</v>
      </c>
      <c r="I6" s="54">
        <v>-1349229121</v>
      </c>
      <c r="J6" s="54">
        <v>-1330125003</v>
      </c>
      <c r="K6" s="54">
        <v>-19104118</v>
      </c>
      <c r="N6" s="6"/>
      <c r="O6" s="55"/>
    </row>
    <row r="7" spans="1:16" hidden="1" outlineLevel="1">
      <c r="A7" s="4" t="s">
        <v>14</v>
      </c>
      <c r="B7" s="54">
        <v>-2622737388</v>
      </c>
      <c r="C7" s="54">
        <v>0</v>
      </c>
      <c r="D7" s="54"/>
      <c r="E7" s="54">
        <v>0</v>
      </c>
      <c r="F7" s="54">
        <v>0</v>
      </c>
      <c r="G7" s="54">
        <v>0</v>
      </c>
      <c r="H7" s="54">
        <v>0</v>
      </c>
      <c r="I7" s="54">
        <v>-2622737388</v>
      </c>
      <c r="J7" s="54">
        <v>-2646077746</v>
      </c>
      <c r="K7" s="54">
        <v>23340358</v>
      </c>
      <c r="N7" s="6"/>
      <c r="O7" s="53"/>
    </row>
    <row r="8" spans="1:16" hidden="1" outlineLevel="1">
      <c r="A8" s="4" t="s">
        <v>15</v>
      </c>
      <c r="B8" s="54">
        <v>-182520444</v>
      </c>
      <c r="C8" s="54">
        <v>0</v>
      </c>
      <c r="D8" s="54"/>
      <c r="E8" s="54">
        <v>0</v>
      </c>
      <c r="F8" s="54">
        <v>0</v>
      </c>
      <c r="G8" s="54">
        <v>0</v>
      </c>
      <c r="H8" s="54">
        <v>0</v>
      </c>
      <c r="I8" s="54">
        <v>-182520444</v>
      </c>
      <c r="J8" s="54">
        <v>-181647000</v>
      </c>
      <c r="K8" s="54">
        <v>-873444</v>
      </c>
      <c r="N8" s="6"/>
      <c r="O8" s="53"/>
    </row>
    <row r="9" spans="1:16" collapsed="1">
      <c r="A9" s="2" t="s">
        <v>16</v>
      </c>
      <c r="B9" s="3">
        <v>-608835923</v>
      </c>
      <c r="C9" s="3">
        <v>1531729402</v>
      </c>
      <c r="D9" s="3"/>
      <c r="E9" s="3">
        <v>1932300418</v>
      </c>
      <c r="F9" s="3">
        <v>0</v>
      </c>
      <c r="G9" s="3">
        <v>3464029820</v>
      </c>
      <c r="H9" s="3">
        <v>0</v>
      </c>
      <c r="I9" s="3">
        <v>2855193897</v>
      </c>
      <c r="J9" s="3">
        <v>2772236371</v>
      </c>
      <c r="K9" s="3">
        <v>82957526</v>
      </c>
      <c r="N9" s="6"/>
      <c r="O9" s="53"/>
    </row>
    <row r="10" spans="1:16" hidden="1" outlineLevel="1">
      <c r="A10" s="4" t="s">
        <v>17</v>
      </c>
      <c r="B10" s="54">
        <v>0</v>
      </c>
      <c r="C10" s="54">
        <v>4942354</v>
      </c>
      <c r="D10" s="54"/>
      <c r="E10" s="54">
        <v>0</v>
      </c>
      <c r="F10" s="54">
        <v>0</v>
      </c>
      <c r="G10" s="54">
        <v>4942354</v>
      </c>
      <c r="H10" s="54">
        <v>0</v>
      </c>
      <c r="I10" s="54">
        <v>4942354</v>
      </c>
      <c r="J10" s="54">
        <v>5910683</v>
      </c>
      <c r="K10" s="54">
        <v>-968329</v>
      </c>
      <c r="N10" s="6"/>
      <c r="O10" s="56"/>
    </row>
    <row r="11" spans="1:16" hidden="1" outlineLevel="1">
      <c r="A11" s="4" t="s">
        <v>18</v>
      </c>
      <c r="B11" s="54">
        <v>-19545000</v>
      </c>
      <c r="C11" s="54">
        <v>115469425</v>
      </c>
      <c r="D11" s="54"/>
      <c r="E11" s="54">
        <v>21220391</v>
      </c>
      <c r="F11" s="54">
        <v>0</v>
      </c>
      <c r="G11" s="54">
        <v>136689816</v>
      </c>
      <c r="H11" s="54">
        <v>0</v>
      </c>
      <c r="I11" s="54">
        <v>117144816</v>
      </c>
      <c r="J11" s="54">
        <v>120856725</v>
      </c>
      <c r="K11" s="54">
        <v>-3711909</v>
      </c>
      <c r="N11" s="6"/>
      <c r="O11" s="56"/>
    </row>
    <row r="12" spans="1:16" hidden="1" outlineLevel="1">
      <c r="A12" s="4" t="s">
        <v>19</v>
      </c>
      <c r="B12" s="54">
        <v>-29175424</v>
      </c>
      <c r="C12" s="54">
        <v>0</v>
      </c>
      <c r="D12" s="54"/>
      <c r="E12" s="54">
        <v>79584579</v>
      </c>
      <c r="F12" s="54">
        <v>0</v>
      </c>
      <c r="G12" s="54">
        <v>79584579</v>
      </c>
      <c r="H12" s="54">
        <v>0</v>
      </c>
      <c r="I12" s="54">
        <v>50409155</v>
      </c>
      <c r="J12" s="54">
        <v>44809500</v>
      </c>
      <c r="K12" s="54">
        <v>5599655</v>
      </c>
      <c r="N12" s="6"/>
      <c r="O12" s="56"/>
    </row>
    <row r="13" spans="1:16" hidden="1" outlineLevel="1">
      <c r="A13" s="4" t="s">
        <v>20</v>
      </c>
      <c r="B13" s="54">
        <v>0</v>
      </c>
      <c r="C13" s="54">
        <v>39536323</v>
      </c>
      <c r="D13" s="54"/>
      <c r="E13" s="54">
        <v>7868446</v>
      </c>
      <c r="F13" s="54">
        <v>0</v>
      </c>
      <c r="G13" s="54">
        <v>47404769</v>
      </c>
      <c r="H13" s="54">
        <v>0</v>
      </c>
      <c r="I13" s="54">
        <v>47404769</v>
      </c>
      <c r="J13" s="54">
        <v>59652595</v>
      </c>
      <c r="K13" s="54">
        <v>-12247826</v>
      </c>
      <c r="N13" s="6"/>
      <c r="O13" s="56"/>
    </row>
    <row r="14" spans="1:16" hidden="1" outlineLevel="1">
      <c r="A14" s="4" t="s">
        <v>21</v>
      </c>
      <c r="B14" s="54">
        <v>-19009715</v>
      </c>
      <c r="C14" s="54">
        <v>9703036</v>
      </c>
      <c r="D14" s="54"/>
      <c r="E14" s="54">
        <v>18879445</v>
      </c>
      <c r="F14" s="54">
        <v>0</v>
      </c>
      <c r="G14" s="54">
        <v>28582481</v>
      </c>
      <c r="H14" s="54">
        <v>0</v>
      </c>
      <c r="I14" s="54">
        <v>9572766</v>
      </c>
      <c r="J14" s="54">
        <v>69195</v>
      </c>
      <c r="K14" s="54">
        <v>9503571</v>
      </c>
      <c r="N14" s="6"/>
      <c r="O14" s="56"/>
    </row>
    <row r="15" spans="1:16" hidden="1" outlineLevel="1">
      <c r="A15" s="4" t="s">
        <v>22</v>
      </c>
      <c r="B15" s="54">
        <v>0</v>
      </c>
      <c r="C15" s="54">
        <v>0</v>
      </c>
      <c r="D15" s="54"/>
      <c r="E15" s="54">
        <v>242215</v>
      </c>
      <c r="F15" s="54">
        <v>0</v>
      </c>
      <c r="G15" s="54">
        <v>242215</v>
      </c>
      <c r="H15" s="54">
        <v>0</v>
      </c>
      <c r="I15" s="54">
        <v>242215</v>
      </c>
      <c r="J15" s="54">
        <v>900000</v>
      </c>
      <c r="K15" s="54">
        <v>-657785</v>
      </c>
      <c r="N15" s="6"/>
      <c r="O15" s="56"/>
    </row>
    <row r="16" spans="1:16" hidden="1" outlineLevel="1">
      <c r="A16" s="4" t="s">
        <v>301</v>
      </c>
      <c r="B16" s="54">
        <v>0</v>
      </c>
      <c r="C16" s="54">
        <v>0</v>
      </c>
      <c r="D16" s="54"/>
      <c r="E16" s="54">
        <v>64958839</v>
      </c>
      <c r="F16" s="54">
        <v>0</v>
      </c>
      <c r="G16" s="54">
        <v>64958839</v>
      </c>
      <c r="H16" s="54">
        <v>0</v>
      </c>
      <c r="I16" s="54">
        <v>64958839</v>
      </c>
      <c r="J16" s="54">
        <v>68120000</v>
      </c>
      <c r="K16" s="54">
        <v>-3161161</v>
      </c>
      <c r="N16" s="6"/>
      <c r="O16" s="56"/>
    </row>
    <row r="17" spans="1:15" hidden="1" outlineLevel="1">
      <c r="A17" s="4" t="s">
        <v>23</v>
      </c>
      <c r="B17" s="54">
        <v>0</v>
      </c>
      <c r="C17" s="54">
        <v>0</v>
      </c>
      <c r="D17" s="54"/>
      <c r="E17" s="54">
        <v>1341314</v>
      </c>
      <c r="F17" s="54">
        <v>0</v>
      </c>
      <c r="G17" s="54">
        <v>1341314</v>
      </c>
      <c r="H17" s="54">
        <v>0</v>
      </c>
      <c r="I17" s="54">
        <v>1341314</v>
      </c>
      <c r="J17" s="54">
        <v>2723840</v>
      </c>
      <c r="K17" s="54">
        <v>-1382526</v>
      </c>
      <c r="N17" s="6"/>
      <c r="O17" s="56"/>
    </row>
    <row r="18" spans="1:15" hidden="1" outlineLevel="1">
      <c r="A18" s="4" t="s">
        <v>24</v>
      </c>
      <c r="B18" s="54">
        <v>-3636228</v>
      </c>
      <c r="C18" s="54">
        <v>11539207</v>
      </c>
      <c r="D18" s="54"/>
      <c r="E18" s="54">
        <v>58314158</v>
      </c>
      <c r="F18" s="54">
        <v>0</v>
      </c>
      <c r="G18" s="54">
        <v>69853365</v>
      </c>
      <c r="H18" s="54">
        <v>0</v>
      </c>
      <c r="I18" s="54">
        <v>66217137</v>
      </c>
      <c r="J18" s="54">
        <v>51056875</v>
      </c>
      <c r="K18" s="54">
        <v>15160262</v>
      </c>
      <c r="N18" s="6"/>
      <c r="O18" s="57"/>
    </row>
    <row r="19" spans="1:15" hidden="1" outlineLevel="1">
      <c r="A19" s="4" t="s">
        <v>25</v>
      </c>
      <c r="B19" s="54">
        <v>0</v>
      </c>
      <c r="C19" s="54">
        <v>0</v>
      </c>
      <c r="D19" s="54"/>
      <c r="E19" s="54">
        <v>6520536</v>
      </c>
      <c r="F19" s="54">
        <v>0</v>
      </c>
      <c r="G19" s="54">
        <v>6520536</v>
      </c>
      <c r="H19" s="54">
        <v>0</v>
      </c>
      <c r="I19" s="54">
        <v>6520536</v>
      </c>
      <c r="J19" s="54">
        <v>5310000</v>
      </c>
      <c r="K19" s="54">
        <v>1210536</v>
      </c>
      <c r="N19" s="6"/>
      <c r="O19" s="55"/>
    </row>
    <row r="20" spans="1:15" hidden="1" outlineLevel="1">
      <c r="A20" s="4" t="s">
        <v>26</v>
      </c>
      <c r="B20" s="54">
        <v>-458737219</v>
      </c>
      <c r="C20" s="54">
        <v>0</v>
      </c>
      <c r="D20" s="54"/>
      <c r="E20" s="54">
        <v>458737219</v>
      </c>
      <c r="F20" s="54">
        <v>0</v>
      </c>
      <c r="G20" s="54">
        <v>458737219</v>
      </c>
      <c r="H20" s="54">
        <v>0</v>
      </c>
      <c r="I20" s="54">
        <v>0</v>
      </c>
      <c r="J20" s="54">
        <v>0</v>
      </c>
      <c r="K20" s="54">
        <v>0</v>
      </c>
      <c r="N20" s="6"/>
      <c r="O20" s="55"/>
    </row>
    <row r="21" spans="1:15" hidden="1" outlineLevel="1">
      <c r="A21" s="4" t="s">
        <v>27</v>
      </c>
      <c r="B21" s="54">
        <v>-17060770</v>
      </c>
      <c r="C21" s="54">
        <v>0</v>
      </c>
      <c r="D21" s="54"/>
      <c r="E21" s="54">
        <v>158467066</v>
      </c>
      <c r="F21" s="54">
        <v>0</v>
      </c>
      <c r="G21" s="54">
        <v>158467066</v>
      </c>
      <c r="H21" s="54">
        <v>0</v>
      </c>
      <c r="I21" s="54">
        <v>141406296</v>
      </c>
      <c r="J21" s="54">
        <v>137856860</v>
      </c>
      <c r="K21" s="54">
        <v>3549436</v>
      </c>
      <c r="N21" s="6"/>
      <c r="O21" s="56"/>
    </row>
    <row r="22" spans="1:15" hidden="1" outlineLevel="1">
      <c r="A22" s="4" t="s">
        <v>28</v>
      </c>
      <c r="B22" s="54">
        <v>-689200</v>
      </c>
      <c r="C22" s="54">
        <v>15323095</v>
      </c>
      <c r="D22" s="54"/>
      <c r="E22" s="54">
        <v>28972827</v>
      </c>
      <c r="F22" s="54">
        <v>0</v>
      </c>
      <c r="G22" s="54">
        <v>44295922</v>
      </c>
      <c r="H22" s="54">
        <v>0</v>
      </c>
      <c r="I22" s="54">
        <v>43606722</v>
      </c>
      <c r="J22" s="54">
        <v>42774979</v>
      </c>
      <c r="K22" s="54">
        <v>831743</v>
      </c>
      <c r="N22" s="6"/>
      <c r="O22" s="55"/>
    </row>
    <row r="23" spans="1:15" hidden="1" outlineLevel="1">
      <c r="A23" s="4" t="s">
        <v>29</v>
      </c>
      <c r="B23" s="54">
        <v>0</v>
      </c>
      <c r="C23" s="54">
        <v>0</v>
      </c>
      <c r="D23" s="54"/>
      <c r="E23" s="54">
        <v>49820290</v>
      </c>
      <c r="F23" s="54">
        <v>0</v>
      </c>
      <c r="G23" s="54">
        <v>49820290</v>
      </c>
      <c r="H23" s="54">
        <v>0</v>
      </c>
      <c r="I23" s="54">
        <v>49820290</v>
      </c>
      <c r="J23" s="54">
        <v>52800003</v>
      </c>
      <c r="K23" s="54">
        <v>-2979713</v>
      </c>
      <c r="N23" s="6"/>
      <c r="O23" s="56"/>
    </row>
    <row r="24" spans="1:15" hidden="1" outlineLevel="1">
      <c r="A24" s="4" t="s">
        <v>30</v>
      </c>
      <c r="B24" s="54">
        <v>0</v>
      </c>
      <c r="C24" s="54">
        <v>45480965</v>
      </c>
      <c r="D24" s="54"/>
      <c r="E24" s="54">
        <v>109630153</v>
      </c>
      <c r="F24" s="54">
        <v>0</v>
      </c>
      <c r="G24" s="54">
        <v>155111118</v>
      </c>
      <c r="H24" s="54">
        <v>0</v>
      </c>
      <c r="I24" s="54">
        <v>155111118</v>
      </c>
      <c r="J24" s="54">
        <v>141938865</v>
      </c>
      <c r="K24" s="54">
        <v>13172253</v>
      </c>
      <c r="N24" s="6"/>
      <c r="O24" s="56"/>
    </row>
    <row r="25" spans="1:15" hidden="1" outlineLevel="1">
      <c r="A25" s="4" t="s">
        <v>31</v>
      </c>
      <c r="B25" s="54">
        <v>0</v>
      </c>
      <c r="C25" s="54">
        <v>0</v>
      </c>
      <c r="D25" s="54"/>
      <c r="E25" s="54">
        <v>108688802</v>
      </c>
      <c r="F25" s="54">
        <v>0</v>
      </c>
      <c r="G25" s="54">
        <v>108688802</v>
      </c>
      <c r="H25" s="54">
        <v>0</v>
      </c>
      <c r="I25" s="54">
        <v>108688802</v>
      </c>
      <c r="J25" s="54">
        <v>103848000</v>
      </c>
      <c r="K25" s="54">
        <v>4840802</v>
      </c>
      <c r="N25" s="6"/>
      <c r="O25" s="55"/>
    </row>
    <row r="26" spans="1:15" hidden="1" outlineLevel="1">
      <c r="A26" s="4" t="s">
        <v>32</v>
      </c>
      <c r="B26" s="54">
        <v>0</v>
      </c>
      <c r="C26" s="54">
        <v>33680760</v>
      </c>
      <c r="D26" s="54"/>
      <c r="E26" s="54">
        <v>226878342</v>
      </c>
      <c r="F26" s="54">
        <v>0</v>
      </c>
      <c r="G26" s="54">
        <v>260559102</v>
      </c>
      <c r="H26" s="54">
        <v>0</v>
      </c>
      <c r="I26" s="54">
        <v>260559102</v>
      </c>
      <c r="J26" s="54">
        <v>236751600</v>
      </c>
      <c r="K26" s="54">
        <v>23807502</v>
      </c>
      <c r="N26" s="6"/>
      <c r="O26" s="57"/>
    </row>
    <row r="27" spans="1:15" hidden="1" outlineLevel="1">
      <c r="A27" s="4" t="s">
        <v>33</v>
      </c>
      <c r="B27" s="54">
        <v>-2490000</v>
      </c>
      <c r="C27" s="54">
        <v>78346603</v>
      </c>
      <c r="D27" s="54"/>
      <c r="E27" s="54">
        <v>6014817</v>
      </c>
      <c r="F27" s="54">
        <v>0</v>
      </c>
      <c r="G27" s="54">
        <v>84361420</v>
      </c>
      <c r="H27" s="54">
        <v>0</v>
      </c>
      <c r="I27" s="54">
        <v>81871420</v>
      </c>
      <c r="J27" s="54">
        <v>83923268</v>
      </c>
      <c r="K27" s="54">
        <v>-2051848</v>
      </c>
      <c r="N27" s="6"/>
      <c r="O27" s="57"/>
    </row>
    <row r="28" spans="1:15" hidden="1" outlineLevel="1">
      <c r="A28" s="4" t="s">
        <v>34</v>
      </c>
      <c r="B28" s="54">
        <v>-1188000</v>
      </c>
      <c r="C28" s="54">
        <v>69668477</v>
      </c>
      <c r="D28" s="54"/>
      <c r="E28" s="54">
        <v>3980113</v>
      </c>
      <c r="F28" s="54">
        <v>0</v>
      </c>
      <c r="G28" s="54">
        <v>73648590</v>
      </c>
      <c r="H28" s="54">
        <v>0</v>
      </c>
      <c r="I28" s="54">
        <v>72460590</v>
      </c>
      <c r="J28" s="54">
        <v>66421725</v>
      </c>
      <c r="K28" s="54">
        <v>6038865</v>
      </c>
      <c r="N28" s="6"/>
      <c r="O28" s="57"/>
    </row>
    <row r="29" spans="1:15" hidden="1" outlineLevel="1">
      <c r="A29" s="4" t="s">
        <v>35</v>
      </c>
      <c r="B29" s="54">
        <v>-7479000</v>
      </c>
      <c r="C29" s="54">
        <v>178444500</v>
      </c>
      <c r="D29" s="54"/>
      <c r="E29" s="54">
        <v>14098838</v>
      </c>
      <c r="F29" s="54">
        <v>0</v>
      </c>
      <c r="G29" s="54">
        <v>192543338</v>
      </c>
      <c r="H29" s="54">
        <v>0</v>
      </c>
      <c r="I29" s="54">
        <v>185064338</v>
      </c>
      <c r="J29" s="54">
        <v>179016666</v>
      </c>
      <c r="K29" s="54">
        <v>6047672</v>
      </c>
      <c r="N29" s="6"/>
      <c r="O29" s="57"/>
    </row>
    <row r="30" spans="1:15" hidden="1" outlineLevel="1">
      <c r="A30" s="4" t="s">
        <v>36</v>
      </c>
      <c r="B30" s="54">
        <v>-2358000</v>
      </c>
      <c r="C30" s="54">
        <v>73684909</v>
      </c>
      <c r="D30" s="54"/>
      <c r="E30" s="54">
        <v>5408264</v>
      </c>
      <c r="F30" s="54">
        <v>0</v>
      </c>
      <c r="G30" s="54">
        <v>79093173</v>
      </c>
      <c r="H30" s="54">
        <v>0</v>
      </c>
      <c r="I30" s="54">
        <v>76735173</v>
      </c>
      <c r="J30" s="54">
        <v>76114635</v>
      </c>
      <c r="K30" s="54">
        <v>620538</v>
      </c>
      <c r="N30" s="6"/>
      <c r="O30" s="57"/>
    </row>
    <row r="31" spans="1:15" hidden="1" outlineLevel="1">
      <c r="A31" s="4" t="s">
        <v>37</v>
      </c>
      <c r="B31" s="54">
        <v>-2046000</v>
      </c>
      <c r="C31" s="54">
        <v>112994452</v>
      </c>
      <c r="D31" s="54"/>
      <c r="E31" s="54">
        <v>6807240</v>
      </c>
      <c r="F31" s="54">
        <v>0</v>
      </c>
      <c r="G31" s="54">
        <v>119801692</v>
      </c>
      <c r="H31" s="54">
        <v>0</v>
      </c>
      <c r="I31" s="54">
        <v>117755692</v>
      </c>
      <c r="J31" s="54">
        <v>101726920</v>
      </c>
      <c r="K31" s="54">
        <v>16028772</v>
      </c>
      <c r="N31" s="6"/>
      <c r="O31" s="57"/>
    </row>
    <row r="32" spans="1:15" hidden="1" outlineLevel="1">
      <c r="A32" s="4" t="s">
        <v>38</v>
      </c>
      <c r="B32" s="54">
        <v>-1680000</v>
      </c>
      <c r="C32" s="54">
        <v>75470784</v>
      </c>
      <c r="D32" s="54"/>
      <c r="E32" s="54">
        <v>6865858</v>
      </c>
      <c r="F32" s="54">
        <v>0</v>
      </c>
      <c r="G32" s="54">
        <v>82336642</v>
      </c>
      <c r="H32" s="54">
        <v>0</v>
      </c>
      <c r="I32" s="54">
        <v>80656642</v>
      </c>
      <c r="J32" s="54">
        <v>93487410</v>
      </c>
      <c r="K32" s="54">
        <v>-12830768</v>
      </c>
      <c r="N32" s="6"/>
      <c r="O32" s="57"/>
    </row>
    <row r="33" spans="1:15" hidden="1" outlineLevel="1">
      <c r="A33" s="4" t="s">
        <v>302</v>
      </c>
      <c r="B33" s="54">
        <v>0</v>
      </c>
      <c r="C33" s="54">
        <v>2305753</v>
      </c>
      <c r="D33" s="54"/>
      <c r="E33" s="54">
        <v>1903177</v>
      </c>
      <c r="F33" s="54">
        <v>0</v>
      </c>
      <c r="G33" s="54">
        <v>4208930</v>
      </c>
      <c r="H33" s="54">
        <v>0</v>
      </c>
      <c r="I33" s="54">
        <v>4208930</v>
      </c>
      <c r="J33" s="54">
        <v>6755175</v>
      </c>
      <c r="K33" s="54">
        <v>-2546245</v>
      </c>
      <c r="N33" s="6"/>
      <c r="O33" s="57"/>
    </row>
    <row r="34" spans="1:15" hidden="1" outlineLevel="1">
      <c r="A34" s="4" t="s">
        <v>39</v>
      </c>
      <c r="B34" s="54">
        <v>-2598836</v>
      </c>
      <c r="C34" s="54">
        <v>86932094</v>
      </c>
      <c r="D34" s="54"/>
      <c r="E34" s="54">
        <v>5974685</v>
      </c>
      <c r="F34" s="54">
        <v>0</v>
      </c>
      <c r="G34" s="54">
        <v>92906779</v>
      </c>
      <c r="H34" s="54">
        <v>0</v>
      </c>
      <c r="I34" s="54">
        <v>90307943</v>
      </c>
      <c r="J34" s="54">
        <v>97134724</v>
      </c>
      <c r="K34" s="54">
        <v>-6826781</v>
      </c>
      <c r="N34" s="6"/>
      <c r="O34" s="56"/>
    </row>
    <row r="35" spans="1:15" hidden="1" outlineLevel="1">
      <c r="A35" s="4" t="s">
        <v>40</v>
      </c>
      <c r="B35" s="54">
        <v>-2936299</v>
      </c>
      <c r="C35" s="54">
        <v>134196777</v>
      </c>
      <c r="D35" s="54"/>
      <c r="E35" s="54">
        <v>6472427</v>
      </c>
      <c r="F35" s="54">
        <v>0</v>
      </c>
      <c r="G35" s="54">
        <v>140669204</v>
      </c>
      <c r="H35" s="54">
        <v>0</v>
      </c>
      <c r="I35" s="54">
        <v>137732905</v>
      </c>
      <c r="J35" s="54">
        <v>129951421</v>
      </c>
      <c r="K35" s="54">
        <v>7781484</v>
      </c>
      <c r="N35" s="6"/>
      <c r="O35" s="55"/>
    </row>
    <row r="36" spans="1:15" hidden="1" outlineLevel="1">
      <c r="A36" s="4" t="s">
        <v>41</v>
      </c>
      <c r="B36" s="54">
        <v>-5906657</v>
      </c>
      <c r="C36" s="54">
        <v>132278504</v>
      </c>
      <c r="D36" s="54"/>
      <c r="E36" s="54">
        <v>9387232</v>
      </c>
      <c r="F36" s="54">
        <v>0</v>
      </c>
      <c r="G36" s="54">
        <v>141665736</v>
      </c>
      <c r="H36" s="54">
        <v>0</v>
      </c>
      <c r="I36" s="54">
        <v>135759079</v>
      </c>
      <c r="J36" s="54">
        <v>127672397</v>
      </c>
      <c r="K36" s="54">
        <v>8086682</v>
      </c>
      <c r="N36" s="6"/>
      <c r="O36" s="56"/>
    </row>
    <row r="37" spans="1:15" hidden="1" outlineLevel="1">
      <c r="A37" s="4" t="s">
        <v>42</v>
      </c>
      <c r="B37" s="54">
        <v>-139200</v>
      </c>
      <c r="C37" s="54">
        <v>120610812</v>
      </c>
      <c r="D37" s="54"/>
      <c r="E37" s="54">
        <v>7366857</v>
      </c>
      <c r="F37" s="54">
        <v>0</v>
      </c>
      <c r="G37" s="54">
        <v>127977669</v>
      </c>
      <c r="H37" s="54">
        <v>0</v>
      </c>
      <c r="I37" s="54">
        <v>127838469</v>
      </c>
      <c r="J37" s="54">
        <v>119749206</v>
      </c>
      <c r="K37" s="54">
        <v>8089263</v>
      </c>
      <c r="N37" s="6"/>
      <c r="O37" s="56"/>
    </row>
    <row r="38" spans="1:15" hidden="1" outlineLevel="1">
      <c r="A38" s="4" t="s">
        <v>43</v>
      </c>
      <c r="B38" s="54">
        <v>0</v>
      </c>
      <c r="C38" s="54">
        <v>0</v>
      </c>
      <c r="D38" s="54"/>
      <c r="E38" s="54">
        <v>142622688</v>
      </c>
      <c r="F38" s="54">
        <v>0</v>
      </c>
      <c r="G38" s="54">
        <v>142622688</v>
      </c>
      <c r="H38" s="54">
        <v>0</v>
      </c>
      <c r="I38" s="54">
        <v>142622688</v>
      </c>
      <c r="J38" s="54">
        <v>139750000</v>
      </c>
      <c r="K38" s="54">
        <v>2872688</v>
      </c>
      <c r="N38" s="6"/>
      <c r="O38" s="56"/>
    </row>
    <row r="39" spans="1:15" hidden="1" outlineLevel="1">
      <c r="A39" s="4" t="s">
        <v>44</v>
      </c>
      <c r="B39" s="54">
        <v>-2830405</v>
      </c>
      <c r="C39" s="54">
        <v>89728299</v>
      </c>
      <c r="D39" s="54"/>
      <c r="E39" s="54">
        <v>6668420</v>
      </c>
      <c r="F39" s="54">
        <v>0</v>
      </c>
      <c r="G39" s="54">
        <v>96396719</v>
      </c>
      <c r="H39" s="54">
        <v>0</v>
      </c>
      <c r="I39" s="54">
        <v>93566314</v>
      </c>
      <c r="J39" s="54">
        <v>94464850</v>
      </c>
      <c r="K39" s="54">
        <v>-898536</v>
      </c>
      <c r="N39" s="6"/>
      <c r="O39" s="56"/>
    </row>
    <row r="40" spans="1:15" hidden="1" outlineLevel="1">
      <c r="A40" s="4" t="s">
        <v>45</v>
      </c>
      <c r="B40" s="54">
        <v>-14848758</v>
      </c>
      <c r="C40" s="54">
        <v>0</v>
      </c>
      <c r="D40" s="54"/>
      <c r="E40" s="54">
        <v>225440587</v>
      </c>
      <c r="F40" s="54">
        <v>0</v>
      </c>
      <c r="G40" s="54">
        <v>225440587</v>
      </c>
      <c r="H40" s="54">
        <v>0</v>
      </c>
      <c r="I40" s="54">
        <v>210591829</v>
      </c>
      <c r="J40" s="54">
        <v>206538000</v>
      </c>
      <c r="K40" s="54">
        <v>4053829</v>
      </c>
      <c r="N40" s="6"/>
      <c r="O40" s="56"/>
    </row>
    <row r="41" spans="1:15" hidden="1" outlineLevel="1">
      <c r="A41" s="4" t="s">
        <v>46</v>
      </c>
      <c r="B41" s="54">
        <v>-10181745</v>
      </c>
      <c r="C41" s="54">
        <v>51818284</v>
      </c>
      <c r="D41" s="54"/>
      <c r="E41" s="54">
        <v>18941453</v>
      </c>
      <c r="F41" s="54">
        <v>0</v>
      </c>
      <c r="G41" s="54">
        <v>70759737</v>
      </c>
      <c r="H41" s="54">
        <v>0</v>
      </c>
      <c r="I41" s="54">
        <v>60577992</v>
      </c>
      <c r="J41" s="54">
        <v>62608732</v>
      </c>
      <c r="K41" s="54">
        <v>-2030740</v>
      </c>
      <c r="N41" s="6"/>
      <c r="O41" s="56"/>
    </row>
    <row r="42" spans="1:15" hidden="1" outlineLevel="1">
      <c r="A42" s="4" t="s">
        <v>47</v>
      </c>
      <c r="B42" s="54">
        <v>0</v>
      </c>
      <c r="C42" s="54">
        <v>0</v>
      </c>
      <c r="D42" s="54"/>
      <c r="E42" s="54">
        <v>43452275</v>
      </c>
      <c r="F42" s="54">
        <v>0</v>
      </c>
      <c r="G42" s="54">
        <v>43452275</v>
      </c>
      <c r="H42" s="54">
        <v>0</v>
      </c>
      <c r="I42" s="54">
        <v>43452275</v>
      </c>
      <c r="J42" s="54">
        <v>44010000</v>
      </c>
      <c r="K42" s="54">
        <v>-557725</v>
      </c>
      <c r="N42" s="6"/>
      <c r="O42" s="55"/>
    </row>
    <row r="43" spans="1:15" hidden="1" outlineLevel="1">
      <c r="A43" s="4" t="s">
        <v>48</v>
      </c>
      <c r="B43" s="54">
        <v>-4299467</v>
      </c>
      <c r="C43" s="54">
        <v>49573989</v>
      </c>
      <c r="D43" s="54"/>
      <c r="E43" s="54">
        <v>13741083</v>
      </c>
      <c r="F43" s="54">
        <v>0</v>
      </c>
      <c r="G43" s="54">
        <v>63315072</v>
      </c>
      <c r="H43" s="54">
        <v>0</v>
      </c>
      <c r="I43" s="54">
        <v>59015605</v>
      </c>
      <c r="J43" s="54">
        <v>61394822</v>
      </c>
      <c r="K43" s="54">
        <v>-2379217</v>
      </c>
      <c r="N43" s="6"/>
      <c r="O43" s="55"/>
    </row>
    <row r="44" spans="1:15" hidden="1" outlineLevel="1">
      <c r="A44" s="4" t="s">
        <v>303</v>
      </c>
      <c r="B44" s="54">
        <v>0</v>
      </c>
      <c r="C44" s="54">
        <v>0</v>
      </c>
      <c r="D44" s="54"/>
      <c r="E44" s="54">
        <v>2014605</v>
      </c>
      <c r="F44" s="54">
        <v>0</v>
      </c>
      <c r="G44" s="54">
        <v>2014605</v>
      </c>
      <c r="H44" s="54">
        <v>0</v>
      </c>
      <c r="I44" s="54">
        <v>2014605</v>
      </c>
      <c r="J44" s="54">
        <v>1988000</v>
      </c>
      <c r="K44" s="54">
        <v>26605</v>
      </c>
      <c r="N44" s="6"/>
      <c r="O44" s="59"/>
    </row>
    <row r="45" spans="1:15" hidden="1" outlineLevel="1">
      <c r="A45" s="4" t="s">
        <v>49</v>
      </c>
      <c r="B45" s="54">
        <v>0</v>
      </c>
      <c r="C45" s="54">
        <v>0</v>
      </c>
      <c r="D45" s="54"/>
      <c r="E45" s="54">
        <v>5015177</v>
      </c>
      <c r="F45" s="54">
        <v>0</v>
      </c>
      <c r="G45" s="54">
        <v>5015177</v>
      </c>
      <c r="H45" s="54">
        <v>0</v>
      </c>
      <c r="I45" s="54">
        <v>5015177</v>
      </c>
      <c r="J45" s="54">
        <v>4148700</v>
      </c>
      <c r="K45" s="54">
        <v>866477</v>
      </c>
      <c r="N45" s="6"/>
      <c r="O45" s="56"/>
    </row>
    <row r="46" spans="1:15" collapsed="1">
      <c r="A46" s="2" t="s">
        <v>50</v>
      </c>
      <c r="B46" s="3">
        <v>-17042125</v>
      </c>
      <c r="C46" s="3">
        <v>0</v>
      </c>
      <c r="D46" s="3"/>
      <c r="E46" s="3">
        <v>20000000</v>
      </c>
      <c r="F46" s="3">
        <v>0</v>
      </c>
      <c r="G46" s="3">
        <v>20000000</v>
      </c>
      <c r="H46" s="3">
        <v>0</v>
      </c>
      <c r="I46" s="3">
        <v>2957875</v>
      </c>
      <c r="J46" s="3">
        <v>2938672</v>
      </c>
      <c r="K46" s="3">
        <v>19203</v>
      </c>
      <c r="N46" s="6"/>
    </row>
    <row r="47" spans="1:15" hidden="1" outlineLevel="1">
      <c r="A47" s="4" t="s">
        <v>51</v>
      </c>
      <c r="B47" s="54">
        <v>-17042125</v>
      </c>
      <c r="C47" s="54">
        <v>0</v>
      </c>
      <c r="D47" s="54"/>
      <c r="E47" s="54">
        <v>20000000</v>
      </c>
      <c r="F47" s="54">
        <v>0</v>
      </c>
      <c r="G47" s="54">
        <v>20000000</v>
      </c>
      <c r="H47" s="54">
        <v>0</v>
      </c>
      <c r="I47" s="54">
        <v>2957875</v>
      </c>
      <c r="J47" s="54">
        <v>2938672</v>
      </c>
      <c r="K47" s="54">
        <v>19203</v>
      </c>
      <c r="N47" s="6"/>
    </row>
    <row r="48" spans="1:15" collapsed="1">
      <c r="A48" s="2" t="s">
        <v>52</v>
      </c>
      <c r="B48" s="3">
        <v>-515876606</v>
      </c>
      <c r="C48" s="3">
        <v>4564811618</v>
      </c>
      <c r="D48" s="3"/>
      <c r="E48" s="3">
        <v>2552423366</v>
      </c>
      <c r="F48" s="3">
        <v>0</v>
      </c>
      <c r="G48" s="3">
        <v>7117234984</v>
      </c>
      <c r="H48" s="3">
        <v>0</v>
      </c>
      <c r="I48" s="3">
        <v>6601358378</v>
      </c>
      <c r="J48" s="3">
        <v>6560450139</v>
      </c>
      <c r="K48" s="3">
        <v>40908239</v>
      </c>
      <c r="N48" s="6"/>
    </row>
    <row r="49" spans="1:14" hidden="1" outlineLevel="1">
      <c r="A49" s="4" t="s">
        <v>53</v>
      </c>
      <c r="B49" s="54">
        <v>0</v>
      </c>
      <c r="C49" s="54">
        <v>5415950</v>
      </c>
      <c r="D49" s="54"/>
      <c r="E49" s="54">
        <v>0</v>
      </c>
      <c r="F49" s="54">
        <v>0</v>
      </c>
      <c r="G49" s="54">
        <v>5415950</v>
      </c>
      <c r="H49" s="54">
        <v>0</v>
      </c>
      <c r="I49" s="54">
        <v>5415950</v>
      </c>
      <c r="J49" s="54">
        <v>7065614</v>
      </c>
      <c r="K49" s="54">
        <v>-1649664</v>
      </c>
      <c r="N49" s="6"/>
    </row>
    <row r="50" spans="1:14" hidden="1" outlineLevel="1">
      <c r="A50" s="4" t="s">
        <v>54</v>
      </c>
      <c r="B50" s="54">
        <v>-59132971</v>
      </c>
      <c r="C50" s="54">
        <v>143630073</v>
      </c>
      <c r="D50" s="54"/>
      <c r="E50" s="54">
        <v>45101094</v>
      </c>
      <c r="F50" s="54">
        <v>0</v>
      </c>
      <c r="G50" s="54">
        <v>188731167</v>
      </c>
      <c r="H50" s="54">
        <v>0</v>
      </c>
      <c r="I50" s="54">
        <v>129598196</v>
      </c>
      <c r="J50" s="54">
        <v>183767435</v>
      </c>
      <c r="K50" s="54">
        <v>-54169239</v>
      </c>
      <c r="N50" s="6"/>
    </row>
    <row r="51" spans="1:14" hidden="1" outlineLevel="1">
      <c r="A51" s="4" t="s">
        <v>55</v>
      </c>
      <c r="B51" s="54">
        <v>-16272111</v>
      </c>
      <c r="C51" s="54">
        <v>173815745</v>
      </c>
      <c r="D51" s="54"/>
      <c r="E51" s="54">
        <v>42907038</v>
      </c>
      <c r="F51" s="54">
        <v>0</v>
      </c>
      <c r="G51" s="54">
        <v>216722783</v>
      </c>
      <c r="H51" s="54">
        <v>0</v>
      </c>
      <c r="I51" s="54">
        <v>200450672</v>
      </c>
      <c r="J51" s="54">
        <v>187164505</v>
      </c>
      <c r="K51" s="54">
        <v>13286167</v>
      </c>
      <c r="N51" s="6"/>
    </row>
    <row r="52" spans="1:14" hidden="1" outlineLevel="1">
      <c r="A52" s="4" t="s">
        <v>56</v>
      </c>
      <c r="B52" s="54">
        <v>-19803834</v>
      </c>
      <c r="C52" s="54">
        <v>169595594</v>
      </c>
      <c r="D52" s="54"/>
      <c r="E52" s="54">
        <v>55472902</v>
      </c>
      <c r="F52" s="54">
        <v>0</v>
      </c>
      <c r="G52" s="54">
        <v>225068496</v>
      </c>
      <c r="H52" s="54">
        <v>0</v>
      </c>
      <c r="I52" s="54">
        <v>205264662</v>
      </c>
      <c r="J52" s="54">
        <v>188399891</v>
      </c>
      <c r="K52" s="54">
        <v>16864771</v>
      </c>
      <c r="N52" s="6"/>
    </row>
    <row r="53" spans="1:14" hidden="1" outlineLevel="1">
      <c r="A53" s="4" t="s">
        <v>57</v>
      </c>
      <c r="B53" s="54">
        <v>-20260179</v>
      </c>
      <c r="C53" s="54">
        <v>193414812</v>
      </c>
      <c r="D53" s="54"/>
      <c r="E53" s="54">
        <v>50496243</v>
      </c>
      <c r="F53" s="54">
        <v>0</v>
      </c>
      <c r="G53" s="54">
        <v>243911055</v>
      </c>
      <c r="H53" s="54">
        <v>0</v>
      </c>
      <c r="I53" s="54">
        <v>223650876</v>
      </c>
      <c r="J53" s="54">
        <v>209023496</v>
      </c>
      <c r="K53" s="54">
        <v>14627380</v>
      </c>
      <c r="N53" s="6"/>
    </row>
    <row r="54" spans="1:14" hidden="1" outlineLevel="1">
      <c r="A54" s="4" t="s">
        <v>58</v>
      </c>
      <c r="B54" s="54">
        <v>-23195329</v>
      </c>
      <c r="C54" s="54">
        <v>241018996</v>
      </c>
      <c r="D54" s="54"/>
      <c r="E54" s="54">
        <v>70800319</v>
      </c>
      <c r="F54" s="54">
        <v>0</v>
      </c>
      <c r="G54" s="54">
        <v>311819315</v>
      </c>
      <c r="H54" s="54">
        <v>0</v>
      </c>
      <c r="I54" s="54">
        <v>288623986</v>
      </c>
      <c r="J54" s="54">
        <v>282519455</v>
      </c>
      <c r="K54" s="54">
        <v>6104531</v>
      </c>
      <c r="N54" s="6"/>
    </row>
    <row r="55" spans="1:14" hidden="1" outlineLevel="1">
      <c r="A55" s="4" t="s">
        <v>59</v>
      </c>
      <c r="B55" s="54">
        <v>-24079911</v>
      </c>
      <c r="C55" s="54">
        <v>210594520</v>
      </c>
      <c r="D55" s="54"/>
      <c r="E55" s="54">
        <v>76204226</v>
      </c>
      <c r="F55" s="54">
        <v>0</v>
      </c>
      <c r="G55" s="54">
        <v>286798746</v>
      </c>
      <c r="H55" s="54">
        <v>0</v>
      </c>
      <c r="I55" s="54">
        <v>262718835</v>
      </c>
      <c r="J55" s="54">
        <v>262294680</v>
      </c>
      <c r="K55" s="54">
        <v>424155</v>
      </c>
      <c r="N55" s="6"/>
    </row>
    <row r="56" spans="1:14" hidden="1" outlineLevel="1">
      <c r="A56" s="4" t="s">
        <v>60</v>
      </c>
      <c r="B56" s="54">
        <v>-36885449</v>
      </c>
      <c r="C56" s="54">
        <v>274862791</v>
      </c>
      <c r="D56" s="54"/>
      <c r="E56" s="54">
        <v>81318865</v>
      </c>
      <c r="F56" s="54">
        <v>0</v>
      </c>
      <c r="G56" s="54">
        <v>356181656</v>
      </c>
      <c r="H56" s="54">
        <v>0</v>
      </c>
      <c r="I56" s="54">
        <v>319296207</v>
      </c>
      <c r="J56" s="54">
        <v>316981788</v>
      </c>
      <c r="K56" s="54">
        <v>2314419</v>
      </c>
      <c r="N56" s="6"/>
    </row>
    <row r="57" spans="1:14" hidden="1" outlineLevel="1">
      <c r="A57" s="4" t="s">
        <v>61</v>
      </c>
      <c r="B57" s="54">
        <v>-149664</v>
      </c>
      <c r="C57" s="54">
        <v>0</v>
      </c>
      <c r="D57" s="54"/>
      <c r="E57" s="54">
        <v>997924</v>
      </c>
      <c r="F57" s="54">
        <v>0</v>
      </c>
      <c r="G57" s="54">
        <v>997924</v>
      </c>
      <c r="H57" s="54">
        <v>0</v>
      </c>
      <c r="I57" s="54">
        <v>848260</v>
      </c>
      <c r="J57" s="54">
        <v>1116603</v>
      </c>
      <c r="K57" s="54">
        <v>-268343</v>
      </c>
      <c r="N57" s="6"/>
    </row>
    <row r="58" spans="1:14" hidden="1" outlineLevel="1">
      <c r="A58" s="4" t="s">
        <v>62</v>
      </c>
      <c r="B58" s="54">
        <v>-19206993</v>
      </c>
      <c r="C58" s="54">
        <v>0</v>
      </c>
      <c r="D58" s="54"/>
      <c r="E58" s="54">
        <v>257827961</v>
      </c>
      <c r="F58" s="54">
        <v>0</v>
      </c>
      <c r="G58" s="54">
        <v>257827961</v>
      </c>
      <c r="H58" s="54">
        <v>0</v>
      </c>
      <c r="I58" s="54">
        <v>238620968</v>
      </c>
      <c r="J58" s="54">
        <v>227218700</v>
      </c>
      <c r="K58" s="54">
        <v>11402268</v>
      </c>
      <c r="N58" s="6"/>
    </row>
    <row r="59" spans="1:14" hidden="1" outlineLevel="1">
      <c r="A59" s="4" t="s">
        <v>63</v>
      </c>
      <c r="B59" s="54">
        <v>-22109699</v>
      </c>
      <c r="C59" s="54">
        <v>492943035</v>
      </c>
      <c r="D59" s="54"/>
      <c r="E59" s="54">
        <v>297920611</v>
      </c>
      <c r="F59" s="54">
        <v>0</v>
      </c>
      <c r="G59" s="54">
        <v>790863646</v>
      </c>
      <c r="H59" s="54">
        <v>0</v>
      </c>
      <c r="I59" s="54">
        <v>768753947</v>
      </c>
      <c r="J59" s="54">
        <v>767823629</v>
      </c>
      <c r="K59" s="54">
        <v>930318</v>
      </c>
      <c r="N59" s="6"/>
    </row>
    <row r="60" spans="1:14" hidden="1" outlineLevel="1">
      <c r="A60" s="4" t="s">
        <v>64</v>
      </c>
      <c r="B60" s="54">
        <v>-14847890</v>
      </c>
      <c r="C60" s="54">
        <v>448867041</v>
      </c>
      <c r="D60" s="54"/>
      <c r="E60" s="54">
        <v>166832817</v>
      </c>
      <c r="F60" s="54">
        <v>0</v>
      </c>
      <c r="G60" s="54">
        <v>615699858</v>
      </c>
      <c r="H60" s="54">
        <v>0</v>
      </c>
      <c r="I60" s="54">
        <v>600851968</v>
      </c>
      <c r="J60" s="54">
        <v>582977510</v>
      </c>
      <c r="K60" s="54">
        <v>17874458</v>
      </c>
      <c r="N60" s="6"/>
    </row>
    <row r="61" spans="1:14" hidden="1" outlineLevel="1">
      <c r="A61" s="4" t="s">
        <v>65</v>
      </c>
      <c r="B61" s="54">
        <v>-43154400</v>
      </c>
      <c r="C61" s="54">
        <v>376765559</v>
      </c>
      <c r="D61" s="54"/>
      <c r="E61" s="54">
        <v>175906811</v>
      </c>
      <c r="F61" s="54">
        <v>0</v>
      </c>
      <c r="G61" s="54">
        <v>552672370</v>
      </c>
      <c r="H61" s="54">
        <v>0</v>
      </c>
      <c r="I61" s="54">
        <v>509517970</v>
      </c>
      <c r="J61" s="54">
        <v>475526042</v>
      </c>
      <c r="K61" s="54">
        <v>33991928</v>
      </c>
      <c r="N61" s="6"/>
    </row>
    <row r="62" spans="1:14" hidden="1" outlineLevel="1">
      <c r="A62" s="4" t="s">
        <v>66</v>
      </c>
      <c r="B62" s="54">
        <v>-34076417</v>
      </c>
      <c r="C62" s="54">
        <v>717458475</v>
      </c>
      <c r="D62" s="54"/>
      <c r="E62" s="54">
        <v>366033124</v>
      </c>
      <c r="F62" s="54">
        <v>0</v>
      </c>
      <c r="G62" s="54">
        <v>1083491599</v>
      </c>
      <c r="H62" s="54">
        <v>0</v>
      </c>
      <c r="I62" s="54">
        <v>1049415182</v>
      </c>
      <c r="J62" s="54">
        <v>1047920896</v>
      </c>
      <c r="K62" s="54">
        <v>1494286</v>
      </c>
      <c r="N62" s="6"/>
    </row>
    <row r="63" spans="1:14" hidden="1" outlineLevel="1">
      <c r="A63" s="4" t="s">
        <v>67</v>
      </c>
      <c r="B63" s="54">
        <v>-67422455</v>
      </c>
      <c r="C63" s="54">
        <v>833612056</v>
      </c>
      <c r="D63" s="54"/>
      <c r="E63" s="54">
        <v>501762507</v>
      </c>
      <c r="F63" s="54">
        <v>0</v>
      </c>
      <c r="G63" s="54">
        <v>1335374563</v>
      </c>
      <c r="H63" s="54">
        <v>0</v>
      </c>
      <c r="I63" s="54">
        <v>1267952108</v>
      </c>
      <c r="J63" s="54">
        <v>1201196311</v>
      </c>
      <c r="K63" s="54">
        <v>66755797</v>
      </c>
      <c r="N63" s="6"/>
    </row>
    <row r="64" spans="1:14" hidden="1" outlineLevel="1">
      <c r="A64" s="4" t="s">
        <v>68</v>
      </c>
      <c r="B64" s="54">
        <v>-34115883</v>
      </c>
      <c r="C64" s="54">
        <v>0</v>
      </c>
      <c r="D64" s="54"/>
      <c r="E64" s="54">
        <v>192219234</v>
      </c>
      <c r="F64" s="54">
        <v>0</v>
      </c>
      <c r="G64" s="54">
        <v>192219234</v>
      </c>
      <c r="H64" s="54">
        <v>0</v>
      </c>
      <c r="I64" s="54">
        <v>158103351</v>
      </c>
      <c r="J64" s="54">
        <v>220041960</v>
      </c>
      <c r="K64" s="54">
        <v>-61938609</v>
      </c>
      <c r="N64" s="6"/>
    </row>
    <row r="65" spans="1:14" hidden="1" outlineLevel="1">
      <c r="A65" s="4" t="s">
        <v>304</v>
      </c>
      <c r="B65" s="54">
        <v>-18956745</v>
      </c>
      <c r="C65" s="54">
        <v>39047995</v>
      </c>
      <c r="D65" s="54"/>
      <c r="E65" s="54">
        <v>3156813</v>
      </c>
      <c r="F65" s="54">
        <v>0</v>
      </c>
      <c r="G65" s="54">
        <v>42204808</v>
      </c>
      <c r="H65" s="54">
        <v>0</v>
      </c>
      <c r="I65" s="54">
        <v>23248063</v>
      </c>
      <c r="J65" s="54">
        <v>35544182</v>
      </c>
      <c r="K65" s="54">
        <v>-12296119</v>
      </c>
      <c r="N65" s="6"/>
    </row>
    <row r="66" spans="1:14" hidden="1" outlineLevel="1">
      <c r="A66" s="4" t="s">
        <v>305</v>
      </c>
      <c r="B66" s="54">
        <v>-19961364</v>
      </c>
      <c r="C66" s="54">
        <v>39982176</v>
      </c>
      <c r="D66" s="54"/>
      <c r="E66" s="54">
        <v>4605849</v>
      </c>
      <c r="F66" s="54">
        <v>0</v>
      </c>
      <c r="G66" s="54">
        <v>44588025</v>
      </c>
      <c r="H66" s="54">
        <v>0</v>
      </c>
      <c r="I66" s="54">
        <v>24626661</v>
      </c>
      <c r="J66" s="54">
        <v>30575083</v>
      </c>
      <c r="K66" s="54">
        <v>-5948422</v>
      </c>
      <c r="N66" s="6"/>
    </row>
    <row r="67" spans="1:14" hidden="1" outlineLevel="1">
      <c r="A67" s="4" t="s">
        <v>69</v>
      </c>
      <c r="B67" s="54">
        <v>0</v>
      </c>
      <c r="C67" s="54">
        <v>0</v>
      </c>
      <c r="D67" s="54"/>
      <c r="E67" s="54">
        <v>54672971</v>
      </c>
      <c r="F67" s="54">
        <v>0</v>
      </c>
      <c r="G67" s="54">
        <v>54672971</v>
      </c>
      <c r="H67" s="54">
        <v>0</v>
      </c>
      <c r="I67" s="54">
        <v>54672971</v>
      </c>
      <c r="J67" s="54">
        <v>57650000</v>
      </c>
      <c r="K67" s="54">
        <v>-2977029</v>
      </c>
      <c r="N67" s="6"/>
    </row>
    <row r="68" spans="1:14" hidden="1" outlineLevel="1">
      <c r="A68" s="4" t="s">
        <v>70</v>
      </c>
      <c r="B68" s="54">
        <v>0</v>
      </c>
      <c r="C68" s="54">
        <v>0</v>
      </c>
      <c r="D68" s="54"/>
      <c r="E68" s="54">
        <v>15790995</v>
      </c>
      <c r="F68" s="54">
        <v>0</v>
      </c>
      <c r="G68" s="54">
        <v>15790995</v>
      </c>
      <c r="H68" s="54">
        <v>0</v>
      </c>
      <c r="I68" s="54">
        <v>15790995</v>
      </c>
      <c r="J68" s="54">
        <v>15790995</v>
      </c>
      <c r="K68" s="54">
        <v>0</v>
      </c>
      <c r="N68" s="6"/>
    </row>
    <row r="69" spans="1:14" hidden="1" outlineLevel="1">
      <c r="A69" s="4" t="s">
        <v>71</v>
      </c>
      <c r="B69" s="54">
        <v>0</v>
      </c>
      <c r="C69" s="54">
        <v>0</v>
      </c>
      <c r="D69" s="54"/>
      <c r="E69" s="54">
        <v>34411545</v>
      </c>
      <c r="F69" s="54">
        <v>0</v>
      </c>
      <c r="G69" s="54">
        <v>34411545</v>
      </c>
      <c r="H69" s="54">
        <v>0</v>
      </c>
      <c r="I69" s="54">
        <v>34411545</v>
      </c>
      <c r="J69" s="54">
        <v>34411545</v>
      </c>
      <c r="K69" s="54">
        <v>0</v>
      </c>
      <c r="N69" s="6"/>
    </row>
    <row r="70" spans="1:14" hidden="1" outlineLevel="1">
      <c r="A70" s="4" t="s">
        <v>72</v>
      </c>
      <c r="B70" s="54">
        <v>-40622738</v>
      </c>
      <c r="C70" s="54">
        <v>158791378</v>
      </c>
      <c r="D70" s="54"/>
      <c r="E70" s="54">
        <v>53964810</v>
      </c>
      <c r="F70" s="54">
        <v>0</v>
      </c>
      <c r="G70" s="54">
        <v>212756188</v>
      </c>
      <c r="H70" s="54">
        <v>0</v>
      </c>
      <c r="I70" s="54">
        <v>172133450</v>
      </c>
      <c r="J70" s="54">
        <v>178093853</v>
      </c>
      <c r="K70" s="54">
        <v>-5960403</v>
      </c>
      <c r="N70" s="6"/>
    </row>
    <row r="71" spans="1:14" hidden="1" outlineLevel="1">
      <c r="A71" s="4" t="s">
        <v>73</v>
      </c>
      <c r="B71" s="54">
        <v>-1622574</v>
      </c>
      <c r="C71" s="54">
        <v>44995422</v>
      </c>
      <c r="D71" s="54"/>
      <c r="E71" s="54">
        <v>3118707</v>
      </c>
      <c r="F71" s="54">
        <v>0</v>
      </c>
      <c r="G71" s="54">
        <v>48114129</v>
      </c>
      <c r="H71" s="54">
        <v>0</v>
      </c>
      <c r="I71" s="54">
        <v>46491555</v>
      </c>
      <c r="J71" s="54">
        <v>46955966</v>
      </c>
      <c r="K71" s="54">
        <v>-464411</v>
      </c>
      <c r="N71" s="6"/>
    </row>
    <row r="72" spans="1:14" hidden="1" outlineLevel="1">
      <c r="A72" s="4" t="s">
        <v>296</v>
      </c>
      <c r="B72" s="54">
        <v>0</v>
      </c>
      <c r="C72" s="54">
        <v>0</v>
      </c>
      <c r="D72" s="54"/>
      <c r="E72" s="54">
        <v>900000</v>
      </c>
      <c r="F72" s="54">
        <v>0</v>
      </c>
      <c r="G72" s="54">
        <v>900000</v>
      </c>
      <c r="H72" s="54">
        <v>0</v>
      </c>
      <c r="I72" s="54">
        <v>900000</v>
      </c>
      <c r="J72" s="54">
        <v>390000</v>
      </c>
      <c r="K72" s="54">
        <v>510000</v>
      </c>
      <c r="N72" s="6"/>
    </row>
    <row r="73" spans="1:14" collapsed="1">
      <c r="A73" s="2" t="s">
        <v>74</v>
      </c>
      <c r="B73" s="3">
        <v>-10568978</v>
      </c>
      <c r="C73" s="3">
        <v>70903463</v>
      </c>
      <c r="D73" s="3"/>
      <c r="E73" s="3">
        <v>125405907</v>
      </c>
      <c r="F73" s="3">
        <v>0</v>
      </c>
      <c r="G73" s="3">
        <v>196309370</v>
      </c>
      <c r="H73" s="3">
        <v>0</v>
      </c>
      <c r="I73" s="3">
        <v>185740392</v>
      </c>
      <c r="J73" s="3">
        <v>185570658</v>
      </c>
      <c r="K73" s="3">
        <v>169734</v>
      </c>
      <c r="N73" s="6"/>
    </row>
    <row r="74" spans="1:14" hidden="1" outlineLevel="1">
      <c r="A74" s="4" t="s">
        <v>75</v>
      </c>
      <c r="B74" s="54">
        <v>0</v>
      </c>
      <c r="C74" s="54">
        <v>4646850</v>
      </c>
      <c r="D74" s="54"/>
      <c r="E74" s="54">
        <v>897818</v>
      </c>
      <c r="F74" s="54">
        <v>0</v>
      </c>
      <c r="G74" s="54">
        <v>5544668</v>
      </c>
      <c r="H74" s="54">
        <v>0</v>
      </c>
      <c r="I74" s="54">
        <v>5544668</v>
      </c>
      <c r="J74" s="54">
        <v>7516942</v>
      </c>
      <c r="K74" s="54">
        <v>-1972274</v>
      </c>
      <c r="N74" s="6"/>
    </row>
    <row r="75" spans="1:14" hidden="1" outlineLevel="1">
      <c r="A75" s="4" t="s">
        <v>76</v>
      </c>
      <c r="B75" s="54">
        <v>0</v>
      </c>
      <c r="C75" s="54">
        <v>0</v>
      </c>
      <c r="D75" s="54"/>
      <c r="E75" s="54">
        <v>725203</v>
      </c>
      <c r="F75" s="54">
        <v>0</v>
      </c>
      <c r="G75" s="54">
        <v>725203</v>
      </c>
      <c r="H75" s="54">
        <v>0</v>
      </c>
      <c r="I75" s="54">
        <v>725203</v>
      </c>
      <c r="J75" s="54">
        <v>494000</v>
      </c>
      <c r="K75" s="54">
        <v>231203</v>
      </c>
      <c r="N75" s="6"/>
    </row>
    <row r="76" spans="1:14" hidden="1" outlineLevel="1">
      <c r="A76" s="4" t="s">
        <v>77</v>
      </c>
      <c r="B76" s="54">
        <v>-1519254</v>
      </c>
      <c r="C76" s="54">
        <v>56243776</v>
      </c>
      <c r="D76" s="54"/>
      <c r="E76" s="54">
        <v>51811619</v>
      </c>
      <c r="F76" s="54">
        <v>0</v>
      </c>
      <c r="G76" s="54">
        <v>108055395</v>
      </c>
      <c r="H76" s="54">
        <v>0</v>
      </c>
      <c r="I76" s="54">
        <v>106536141</v>
      </c>
      <c r="J76" s="54">
        <v>104892622</v>
      </c>
      <c r="K76" s="54">
        <v>1643519</v>
      </c>
      <c r="N76" s="6"/>
    </row>
    <row r="77" spans="1:14" hidden="1" outlineLevel="1">
      <c r="A77" s="4" t="s">
        <v>78</v>
      </c>
      <c r="B77" s="54">
        <v>-3724068</v>
      </c>
      <c r="C77" s="54">
        <v>10010435</v>
      </c>
      <c r="D77" s="54"/>
      <c r="E77" s="54">
        <v>5569800</v>
      </c>
      <c r="F77" s="54">
        <v>0</v>
      </c>
      <c r="G77" s="54">
        <v>15580235</v>
      </c>
      <c r="H77" s="54">
        <v>0</v>
      </c>
      <c r="I77" s="54">
        <v>11856167</v>
      </c>
      <c r="J77" s="54">
        <v>15129286</v>
      </c>
      <c r="K77" s="54">
        <v>-3273119</v>
      </c>
      <c r="N77" s="6"/>
    </row>
    <row r="78" spans="1:14" hidden="1" outlineLevel="1">
      <c r="A78" s="4" t="s">
        <v>79</v>
      </c>
      <c r="B78" s="54">
        <v>-5000000</v>
      </c>
      <c r="C78" s="54">
        <v>0</v>
      </c>
      <c r="D78" s="54"/>
      <c r="E78" s="54">
        <v>5115000</v>
      </c>
      <c r="F78" s="54">
        <v>0</v>
      </c>
      <c r="G78" s="54">
        <v>5115000</v>
      </c>
      <c r="H78" s="54">
        <v>0</v>
      </c>
      <c r="I78" s="54">
        <v>115000</v>
      </c>
      <c r="J78" s="54">
        <v>0</v>
      </c>
      <c r="K78" s="54">
        <v>115000</v>
      </c>
      <c r="N78" s="6"/>
    </row>
    <row r="79" spans="1:14" hidden="1" outlineLevel="1">
      <c r="A79" s="4" t="s">
        <v>80</v>
      </c>
      <c r="B79" s="54">
        <v>0</v>
      </c>
      <c r="C79" s="54">
        <v>0</v>
      </c>
      <c r="D79" s="54"/>
      <c r="E79" s="54">
        <v>1230475</v>
      </c>
      <c r="F79" s="54">
        <v>0</v>
      </c>
      <c r="G79" s="54">
        <v>1230475</v>
      </c>
      <c r="H79" s="54">
        <v>0</v>
      </c>
      <c r="I79" s="54">
        <v>1230475</v>
      </c>
      <c r="J79" s="54">
        <v>1313500</v>
      </c>
      <c r="K79" s="54">
        <v>-83025</v>
      </c>
      <c r="N79" s="6"/>
    </row>
    <row r="80" spans="1:14" hidden="1" outlineLevel="1">
      <c r="A80" s="4" t="s">
        <v>306</v>
      </c>
      <c r="B80" s="54">
        <v>0</v>
      </c>
      <c r="C80" s="54">
        <v>0</v>
      </c>
      <c r="D80" s="54"/>
      <c r="E80" s="54">
        <v>4271164</v>
      </c>
      <c r="F80" s="54">
        <v>0</v>
      </c>
      <c r="G80" s="54">
        <v>4271164</v>
      </c>
      <c r="H80" s="54">
        <v>0</v>
      </c>
      <c r="I80" s="54">
        <v>4271164</v>
      </c>
      <c r="J80" s="54">
        <v>3320000</v>
      </c>
      <c r="K80" s="54">
        <v>951164</v>
      </c>
      <c r="N80" s="6"/>
    </row>
    <row r="81" spans="1:14" hidden="1" outlineLevel="1">
      <c r="A81" s="4" t="s">
        <v>81</v>
      </c>
      <c r="B81" s="54">
        <v>0</v>
      </c>
      <c r="C81" s="54">
        <v>0</v>
      </c>
      <c r="D81" s="54"/>
      <c r="E81" s="54">
        <v>4320014</v>
      </c>
      <c r="F81" s="54">
        <v>0</v>
      </c>
      <c r="G81" s="54">
        <v>4320014</v>
      </c>
      <c r="H81" s="54">
        <v>0</v>
      </c>
      <c r="I81" s="54">
        <v>4320014</v>
      </c>
      <c r="J81" s="54">
        <v>3667145</v>
      </c>
      <c r="K81" s="54">
        <v>652869</v>
      </c>
      <c r="N81" s="6"/>
    </row>
    <row r="82" spans="1:14" hidden="1" outlineLevel="1">
      <c r="A82" s="4" t="s">
        <v>82</v>
      </c>
      <c r="B82" s="54">
        <v>-325656</v>
      </c>
      <c r="C82" s="54">
        <v>0</v>
      </c>
      <c r="D82" s="54"/>
      <c r="E82" s="54">
        <v>11542213</v>
      </c>
      <c r="F82" s="54">
        <v>0</v>
      </c>
      <c r="G82" s="54">
        <v>11542213</v>
      </c>
      <c r="H82" s="54">
        <v>0</v>
      </c>
      <c r="I82" s="54">
        <v>11216557</v>
      </c>
      <c r="J82" s="54">
        <v>8350000</v>
      </c>
      <c r="K82" s="54">
        <v>2866557</v>
      </c>
      <c r="N82" s="6"/>
    </row>
    <row r="83" spans="1:14" hidden="1" outlineLevel="1">
      <c r="A83" s="4" t="s">
        <v>83</v>
      </c>
      <c r="B83" s="54">
        <v>0</v>
      </c>
      <c r="C83" s="54">
        <v>0</v>
      </c>
      <c r="D83" s="54"/>
      <c r="E83" s="54">
        <v>3130689</v>
      </c>
      <c r="F83" s="54">
        <v>0</v>
      </c>
      <c r="G83" s="54">
        <v>3130689</v>
      </c>
      <c r="H83" s="54">
        <v>0</v>
      </c>
      <c r="I83" s="54">
        <v>3130689</v>
      </c>
      <c r="J83" s="54">
        <v>5099551</v>
      </c>
      <c r="K83" s="54">
        <v>-1968862</v>
      </c>
      <c r="N83" s="6"/>
    </row>
    <row r="84" spans="1:14" hidden="1" outlineLevel="1">
      <c r="A84" s="4" t="s">
        <v>84</v>
      </c>
      <c r="B84" s="54">
        <v>0</v>
      </c>
      <c r="C84" s="54">
        <v>0</v>
      </c>
      <c r="D84" s="54"/>
      <c r="E84" s="54">
        <v>36791912</v>
      </c>
      <c r="F84" s="54">
        <v>0</v>
      </c>
      <c r="G84" s="54">
        <v>36791912</v>
      </c>
      <c r="H84" s="54">
        <v>0</v>
      </c>
      <c r="I84" s="54">
        <v>36791912</v>
      </c>
      <c r="J84" s="54">
        <v>35787612</v>
      </c>
      <c r="K84" s="54">
        <v>1004300</v>
      </c>
      <c r="N84" s="6"/>
    </row>
    <row r="85" spans="1:14" hidden="1" outlineLevel="1">
      <c r="A85" s="4" t="s">
        <v>85</v>
      </c>
      <c r="B85" s="54">
        <v>0</v>
      </c>
      <c r="C85" s="54">
        <v>2402</v>
      </c>
      <c r="D85" s="54"/>
      <c r="E85" s="54">
        <v>0</v>
      </c>
      <c r="F85" s="54">
        <v>0</v>
      </c>
      <c r="G85" s="54">
        <v>2402</v>
      </c>
      <c r="H85" s="54">
        <v>0</v>
      </c>
      <c r="I85" s="54">
        <v>2402</v>
      </c>
      <c r="J85" s="54">
        <v>0</v>
      </c>
      <c r="K85" s="54">
        <v>2402</v>
      </c>
      <c r="N85" s="6"/>
    </row>
    <row r="86" spans="1:14" collapsed="1">
      <c r="A86" s="2" t="s">
        <v>86</v>
      </c>
      <c r="B86" s="3">
        <v>-490728561</v>
      </c>
      <c r="C86" s="3">
        <v>601755420</v>
      </c>
      <c r="D86" s="3"/>
      <c r="E86" s="3">
        <v>1283102988</v>
      </c>
      <c r="F86" s="3">
        <v>0</v>
      </c>
      <c r="G86" s="3">
        <v>1884858408</v>
      </c>
      <c r="H86" s="3">
        <v>0</v>
      </c>
      <c r="I86" s="3">
        <v>1394129847</v>
      </c>
      <c r="J86" s="3">
        <v>1409351312</v>
      </c>
      <c r="K86" s="3">
        <v>-15221465</v>
      </c>
      <c r="N86" s="6"/>
    </row>
    <row r="87" spans="1:14" hidden="1" outlineLevel="1">
      <c r="A87" s="4" t="s">
        <v>87</v>
      </c>
      <c r="B87" s="54">
        <v>0</v>
      </c>
      <c r="C87" s="54">
        <v>4831989</v>
      </c>
      <c r="D87" s="54"/>
      <c r="E87" s="54">
        <v>330006</v>
      </c>
      <c r="F87" s="54">
        <v>0</v>
      </c>
      <c r="G87" s="54">
        <v>5161995</v>
      </c>
      <c r="H87" s="54">
        <v>0</v>
      </c>
      <c r="I87" s="54">
        <v>5161995</v>
      </c>
      <c r="J87" s="54">
        <v>5400585</v>
      </c>
      <c r="K87" s="54">
        <v>-238590</v>
      </c>
      <c r="N87" s="6"/>
    </row>
    <row r="88" spans="1:14" hidden="1" outlineLevel="1">
      <c r="A88" s="4" t="s">
        <v>88</v>
      </c>
      <c r="B88" s="54">
        <v>0</v>
      </c>
      <c r="C88" s="54">
        <v>37797493</v>
      </c>
      <c r="D88" s="54"/>
      <c r="E88" s="54">
        <v>13902058</v>
      </c>
      <c r="F88" s="54">
        <v>0</v>
      </c>
      <c r="G88" s="54">
        <v>51699551</v>
      </c>
      <c r="H88" s="54">
        <v>0</v>
      </c>
      <c r="I88" s="54">
        <v>51699551</v>
      </c>
      <c r="J88" s="54">
        <v>55600823</v>
      </c>
      <c r="K88" s="54">
        <v>-3901272</v>
      </c>
      <c r="N88" s="6"/>
    </row>
    <row r="89" spans="1:14" hidden="1" outlineLevel="1">
      <c r="A89" s="4" t="s">
        <v>89</v>
      </c>
      <c r="B89" s="54">
        <v>-10171694</v>
      </c>
      <c r="C89" s="54">
        <v>122189912</v>
      </c>
      <c r="D89" s="54"/>
      <c r="E89" s="54">
        <v>5671000</v>
      </c>
      <c r="F89" s="54">
        <v>0</v>
      </c>
      <c r="G89" s="54">
        <v>127860912</v>
      </c>
      <c r="H89" s="54">
        <v>0</v>
      </c>
      <c r="I89" s="54">
        <v>117689218</v>
      </c>
      <c r="J89" s="54">
        <v>92774088</v>
      </c>
      <c r="K89" s="54">
        <v>24915130</v>
      </c>
      <c r="N89" s="6"/>
    </row>
    <row r="90" spans="1:14" hidden="1" outlineLevel="1">
      <c r="A90" s="4" t="s">
        <v>90</v>
      </c>
      <c r="B90" s="54">
        <v>-4404801</v>
      </c>
      <c r="C90" s="54">
        <v>57013083</v>
      </c>
      <c r="D90" s="54"/>
      <c r="E90" s="54">
        <v>14441550</v>
      </c>
      <c r="F90" s="54">
        <v>0</v>
      </c>
      <c r="G90" s="54">
        <v>71454633</v>
      </c>
      <c r="H90" s="54">
        <v>0</v>
      </c>
      <c r="I90" s="54">
        <v>67049832</v>
      </c>
      <c r="J90" s="54">
        <v>66770534</v>
      </c>
      <c r="K90" s="54">
        <v>279298</v>
      </c>
      <c r="N90" s="6"/>
    </row>
    <row r="91" spans="1:14" hidden="1" outlineLevel="1">
      <c r="A91" s="4" t="s">
        <v>91</v>
      </c>
      <c r="B91" s="54">
        <v>-218252222</v>
      </c>
      <c r="C91" s="54">
        <v>156902248</v>
      </c>
      <c r="D91" s="54"/>
      <c r="E91" s="54">
        <v>320361687</v>
      </c>
      <c r="F91" s="54">
        <v>0</v>
      </c>
      <c r="G91" s="54">
        <v>477263935</v>
      </c>
      <c r="H91" s="54">
        <v>0</v>
      </c>
      <c r="I91" s="54">
        <v>259011713</v>
      </c>
      <c r="J91" s="54">
        <v>274485590</v>
      </c>
      <c r="K91" s="54">
        <v>-15473877</v>
      </c>
      <c r="N91" s="6"/>
    </row>
    <row r="92" spans="1:14" hidden="1" outlineLevel="1">
      <c r="A92" s="4" t="s">
        <v>92</v>
      </c>
      <c r="B92" s="54">
        <v>-190411849</v>
      </c>
      <c r="C92" s="54">
        <v>222783274</v>
      </c>
      <c r="D92" s="54"/>
      <c r="E92" s="54">
        <v>211993345</v>
      </c>
      <c r="F92" s="54">
        <v>0</v>
      </c>
      <c r="G92" s="54">
        <v>434776619</v>
      </c>
      <c r="H92" s="54">
        <v>0</v>
      </c>
      <c r="I92" s="54">
        <v>244364770</v>
      </c>
      <c r="J92" s="54">
        <v>249243397</v>
      </c>
      <c r="K92" s="54">
        <v>-4878627</v>
      </c>
      <c r="N92" s="6"/>
    </row>
    <row r="93" spans="1:14" hidden="1" outlineLevel="1">
      <c r="A93" s="4" t="s">
        <v>93</v>
      </c>
      <c r="B93" s="54">
        <v>0</v>
      </c>
      <c r="C93" s="54">
        <v>0</v>
      </c>
      <c r="D93" s="54"/>
      <c r="E93" s="54">
        <v>1622997</v>
      </c>
      <c r="F93" s="54">
        <v>0</v>
      </c>
      <c r="G93" s="54">
        <v>1622997</v>
      </c>
      <c r="H93" s="54">
        <v>0</v>
      </c>
      <c r="I93" s="54">
        <v>1622997</v>
      </c>
      <c r="J93" s="54">
        <v>1622997</v>
      </c>
      <c r="K93" s="54">
        <v>0</v>
      </c>
      <c r="N93" s="6"/>
    </row>
    <row r="94" spans="1:14" hidden="1" outlineLevel="1">
      <c r="A94" s="4" t="s">
        <v>94</v>
      </c>
      <c r="B94" s="54">
        <v>-21878272</v>
      </c>
      <c r="C94" s="54">
        <v>0</v>
      </c>
      <c r="D94" s="54"/>
      <c r="E94" s="54">
        <v>13178849</v>
      </c>
      <c r="F94" s="54">
        <v>0</v>
      </c>
      <c r="G94" s="54">
        <v>13178849</v>
      </c>
      <c r="H94" s="54">
        <v>0</v>
      </c>
      <c r="I94" s="54">
        <v>-8699423</v>
      </c>
      <c r="J94" s="54">
        <v>-6397261</v>
      </c>
      <c r="K94" s="54">
        <v>-2302162</v>
      </c>
      <c r="N94" s="6"/>
    </row>
    <row r="95" spans="1:14" hidden="1" outlineLevel="1">
      <c r="A95" s="4" t="s">
        <v>95</v>
      </c>
      <c r="B95" s="54">
        <v>-45609723</v>
      </c>
      <c r="C95" s="54">
        <v>0</v>
      </c>
      <c r="D95" s="54"/>
      <c r="E95" s="54">
        <v>67623592</v>
      </c>
      <c r="F95" s="54">
        <v>0</v>
      </c>
      <c r="G95" s="54">
        <v>67623592</v>
      </c>
      <c r="H95" s="54">
        <v>0</v>
      </c>
      <c r="I95" s="54">
        <v>22013869</v>
      </c>
      <c r="J95" s="54">
        <v>30684089</v>
      </c>
      <c r="K95" s="54">
        <v>-8670220</v>
      </c>
      <c r="N95" s="6"/>
    </row>
    <row r="96" spans="1:14" hidden="1" outlineLevel="1">
      <c r="A96" s="4" t="s">
        <v>96</v>
      </c>
      <c r="B96" s="54">
        <v>0</v>
      </c>
      <c r="C96" s="54">
        <v>0</v>
      </c>
      <c r="D96" s="54"/>
      <c r="E96" s="54">
        <v>384168105</v>
      </c>
      <c r="F96" s="54">
        <v>0</v>
      </c>
      <c r="G96" s="54">
        <v>384168105</v>
      </c>
      <c r="H96" s="54">
        <v>0</v>
      </c>
      <c r="I96" s="54">
        <v>384168105</v>
      </c>
      <c r="J96" s="54">
        <v>388204286</v>
      </c>
      <c r="K96" s="54">
        <v>-4036181</v>
      </c>
      <c r="N96" s="6"/>
    </row>
    <row r="97" spans="1:15" hidden="1" outlineLevel="1">
      <c r="A97" s="4" t="s">
        <v>97</v>
      </c>
      <c r="B97" s="54">
        <v>0</v>
      </c>
      <c r="C97" s="54">
        <v>0</v>
      </c>
      <c r="D97" s="54"/>
      <c r="E97" s="54">
        <v>67954697</v>
      </c>
      <c r="F97" s="54">
        <v>0</v>
      </c>
      <c r="G97" s="54">
        <v>67954697</v>
      </c>
      <c r="H97" s="54">
        <v>0</v>
      </c>
      <c r="I97" s="54">
        <v>67954697</v>
      </c>
      <c r="J97" s="54">
        <v>68527064</v>
      </c>
      <c r="K97" s="54">
        <v>-572367</v>
      </c>
      <c r="N97" s="6"/>
    </row>
    <row r="98" spans="1:15" hidden="1" outlineLevel="1">
      <c r="A98" s="4" t="s">
        <v>98</v>
      </c>
      <c r="B98" s="54">
        <v>0</v>
      </c>
      <c r="C98" s="54">
        <v>0</v>
      </c>
      <c r="D98" s="54"/>
      <c r="E98" s="54">
        <v>19283512</v>
      </c>
      <c r="F98" s="54">
        <v>0</v>
      </c>
      <c r="G98" s="54">
        <v>19283512</v>
      </c>
      <c r="H98" s="54">
        <v>0</v>
      </c>
      <c r="I98" s="54">
        <v>19283512</v>
      </c>
      <c r="J98" s="54">
        <v>19176521</v>
      </c>
      <c r="K98" s="54">
        <v>106991</v>
      </c>
      <c r="N98" s="6"/>
    </row>
    <row r="99" spans="1:15" hidden="1" outlineLevel="1">
      <c r="A99" s="4" t="s">
        <v>99</v>
      </c>
      <c r="B99" s="54">
        <v>0</v>
      </c>
      <c r="C99" s="54">
        <v>237421</v>
      </c>
      <c r="D99" s="54"/>
      <c r="E99" s="54">
        <v>27480714</v>
      </c>
      <c r="F99" s="54">
        <v>0</v>
      </c>
      <c r="G99" s="54">
        <v>27718135</v>
      </c>
      <c r="H99" s="54">
        <v>0</v>
      </c>
      <c r="I99" s="54">
        <v>27718135</v>
      </c>
      <c r="J99" s="54">
        <v>26151880</v>
      </c>
      <c r="K99" s="54">
        <v>1566255</v>
      </c>
      <c r="N99" s="6"/>
    </row>
    <row r="100" spans="1:15" hidden="1" outlineLevel="1">
      <c r="A100" s="4" t="s">
        <v>100</v>
      </c>
      <c r="B100" s="54">
        <v>0</v>
      </c>
      <c r="C100" s="54">
        <v>0</v>
      </c>
      <c r="D100" s="54"/>
      <c r="E100" s="54">
        <v>26671980</v>
      </c>
      <c r="F100" s="54">
        <v>0</v>
      </c>
      <c r="G100" s="54">
        <v>26671980</v>
      </c>
      <c r="H100" s="54">
        <v>0</v>
      </c>
      <c r="I100" s="54">
        <v>26671980</v>
      </c>
      <c r="J100" s="54">
        <v>28558794</v>
      </c>
      <c r="K100" s="54">
        <v>-1886814</v>
      </c>
      <c r="N100" s="6"/>
    </row>
    <row r="101" spans="1:15" hidden="1" outlineLevel="1">
      <c r="A101" s="4" t="s">
        <v>101</v>
      </c>
      <c r="B101" s="54">
        <v>0</v>
      </c>
      <c r="C101" s="54">
        <v>0</v>
      </c>
      <c r="D101" s="54"/>
      <c r="E101" s="54">
        <v>6958426</v>
      </c>
      <c r="F101" s="54">
        <v>0</v>
      </c>
      <c r="G101" s="54">
        <v>6958426</v>
      </c>
      <c r="H101" s="54">
        <v>0</v>
      </c>
      <c r="I101" s="54">
        <v>6958426</v>
      </c>
      <c r="J101" s="54">
        <v>6320228</v>
      </c>
      <c r="K101" s="54">
        <v>638198</v>
      </c>
      <c r="N101" s="6"/>
    </row>
    <row r="102" spans="1:15" hidden="1" outlineLevel="1">
      <c r="A102" s="4" t="s">
        <v>102</v>
      </c>
      <c r="B102" s="54">
        <v>0</v>
      </c>
      <c r="C102" s="54">
        <v>0</v>
      </c>
      <c r="D102" s="54"/>
      <c r="E102" s="54">
        <v>101460470</v>
      </c>
      <c r="F102" s="54">
        <v>0</v>
      </c>
      <c r="G102" s="54">
        <v>101460470</v>
      </c>
      <c r="H102" s="54">
        <v>0</v>
      </c>
      <c r="I102" s="54">
        <v>101460470</v>
      </c>
      <c r="J102" s="54">
        <v>102227697</v>
      </c>
      <c r="K102" s="54">
        <v>-767227</v>
      </c>
      <c r="N102" s="6"/>
    </row>
    <row r="103" spans="1:15" collapsed="1">
      <c r="A103" s="2" t="s">
        <v>103</v>
      </c>
      <c r="B103" s="3">
        <v>0</v>
      </c>
      <c r="C103" s="3">
        <v>0</v>
      </c>
      <c r="D103" s="3"/>
      <c r="E103" s="3">
        <v>107066250</v>
      </c>
      <c r="F103" s="3">
        <v>0</v>
      </c>
      <c r="G103" s="3">
        <v>107066250</v>
      </c>
      <c r="H103" s="3">
        <v>0</v>
      </c>
      <c r="I103" s="3">
        <v>107066250</v>
      </c>
      <c r="J103" s="3">
        <v>107066250</v>
      </c>
      <c r="K103" s="3">
        <v>0</v>
      </c>
      <c r="N103" s="6"/>
    </row>
    <row r="104" spans="1:15" hidden="1" outlineLevel="1">
      <c r="A104" s="4" t="s">
        <v>104</v>
      </c>
      <c r="B104" s="54">
        <v>0</v>
      </c>
      <c r="C104" s="54">
        <v>0</v>
      </c>
      <c r="D104" s="54"/>
      <c r="E104" s="54">
        <v>107066250</v>
      </c>
      <c r="F104" s="54">
        <v>0</v>
      </c>
      <c r="G104" s="54">
        <v>107066250</v>
      </c>
      <c r="H104" s="54">
        <v>0</v>
      </c>
      <c r="I104" s="54">
        <v>107066250</v>
      </c>
      <c r="J104" s="54">
        <v>107066250</v>
      </c>
      <c r="K104" s="54">
        <v>0</v>
      </c>
      <c r="N104" s="6"/>
    </row>
    <row r="105" spans="1:15" collapsed="1">
      <c r="A105" s="2" t="s">
        <v>105</v>
      </c>
      <c r="B105" s="3">
        <v>-262270733</v>
      </c>
      <c r="C105" s="3">
        <v>0</v>
      </c>
      <c r="D105" s="3"/>
      <c r="E105" s="3">
        <v>241627993</v>
      </c>
      <c r="F105" s="3">
        <v>0</v>
      </c>
      <c r="G105" s="3">
        <v>241627993</v>
      </c>
      <c r="H105" s="3">
        <v>0</v>
      </c>
      <c r="I105" s="3">
        <v>-20642740</v>
      </c>
      <c r="J105" s="3">
        <v>-19910902</v>
      </c>
      <c r="K105" s="3">
        <v>-731838</v>
      </c>
      <c r="N105" s="6"/>
      <c r="O105" s="6"/>
    </row>
    <row r="106" spans="1:15" hidden="1" outlineLevel="1">
      <c r="A106" s="4" t="s">
        <v>106</v>
      </c>
      <c r="B106" s="54">
        <v>-262270733</v>
      </c>
      <c r="C106" s="54">
        <v>0</v>
      </c>
      <c r="D106" s="54"/>
      <c r="E106" s="54">
        <v>111648675</v>
      </c>
      <c r="F106" s="54">
        <v>0</v>
      </c>
      <c r="G106" s="54">
        <v>111648675</v>
      </c>
      <c r="H106" s="54">
        <v>0</v>
      </c>
      <c r="I106" s="54">
        <v>-150622058</v>
      </c>
      <c r="J106" s="54">
        <v>-186145305</v>
      </c>
      <c r="K106" s="54">
        <v>35523247</v>
      </c>
      <c r="N106" s="6"/>
    </row>
    <row r="107" spans="1:15" hidden="1" outlineLevel="1">
      <c r="A107" s="4" t="s">
        <v>107</v>
      </c>
      <c r="B107" s="54">
        <v>0</v>
      </c>
      <c r="C107" s="54">
        <v>0</v>
      </c>
      <c r="D107" s="54"/>
      <c r="E107" s="54">
        <v>129291948</v>
      </c>
      <c r="F107" s="54">
        <v>0</v>
      </c>
      <c r="G107" s="54">
        <v>129291948</v>
      </c>
      <c r="H107" s="54">
        <v>0</v>
      </c>
      <c r="I107" s="54">
        <v>129291948</v>
      </c>
      <c r="J107" s="54">
        <v>165334403</v>
      </c>
      <c r="K107" s="54">
        <v>-36042455</v>
      </c>
      <c r="N107" s="6"/>
    </row>
    <row r="108" spans="1:15" hidden="1" outlineLevel="1">
      <c r="A108" s="4" t="s">
        <v>307</v>
      </c>
      <c r="B108" s="54">
        <v>0</v>
      </c>
      <c r="C108" s="54">
        <v>0</v>
      </c>
      <c r="D108" s="54"/>
      <c r="E108" s="54">
        <v>687370</v>
      </c>
      <c r="F108" s="54">
        <v>0</v>
      </c>
      <c r="G108" s="54">
        <v>687370</v>
      </c>
      <c r="H108" s="54">
        <v>0</v>
      </c>
      <c r="I108" s="54">
        <v>687370</v>
      </c>
      <c r="J108" s="54">
        <v>900000</v>
      </c>
      <c r="K108" s="54">
        <v>-212630</v>
      </c>
      <c r="N108" s="6"/>
    </row>
    <row r="109" spans="1:15" collapsed="1">
      <c r="A109" s="2" t="s">
        <v>108</v>
      </c>
      <c r="B109" s="3">
        <v>-89557539</v>
      </c>
      <c r="C109" s="3">
        <v>119298875</v>
      </c>
      <c r="D109" s="3"/>
      <c r="E109" s="3">
        <v>51029494</v>
      </c>
      <c r="F109" s="3">
        <v>0</v>
      </c>
      <c r="G109" s="3">
        <v>170328369</v>
      </c>
      <c r="H109" s="3">
        <v>0</v>
      </c>
      <c r="I109" s="3">
        <v>80770830</v>
      </c>
      <c r="J109" s="3">
        <v>105374199</v>
      </c>
      <c r="K109" s="3">
        <v>-24603369</v>
      </c>
      <c r="N109" s="6"/>
    </row>
    <row r="110" spans="1:15" hidden="1" outlineLevel="1">
      <c r="A110" s="4" t="s">
        <v>109</v>
      </c>
      <c r="B110" s="54">
        <v>0</v>
      </c>
      <c r="C110" s="54">
        <v>5419894</v>
      </c>
      <c r="D110" s="54"/>
      <c r="E110" s="54">
        <v>0</v>
      </c>
      <c r="F110" s="54">
        <v>0</v>
      </c>
      <c r="G110" s="54">
        <v>5419894</v>
      </c>
      <c r="H110" s="54">
        <v>0</v>
      </c>
      <c r="I110" s="54">
        <v>5419894</v>
      </c>
      <c r="J110" s="54">
        <v>6861673</v>
      </c>
      <c r="K110" s="54">
        <v>-1441779</v>
      </c>
      <c r="N110" s="6"/>
    </row>
    <row r="111" spans="1:15" hidden="1" outlineLevel="1">
      <c r="A111" s="4" t="s">
        <v>110</v>
      </c>
      <c r="B111" s="54">
        <v>-29932353</v>
      </c>
      <c r="C111" s="54">
        <v>63487308</v>
      </c>
      <c r="D111" s="54"/>
      <c r="E111" s="54">
        <v>10520722</v>
      </c>
      <c r="F111" s="54">
        <v>0</v>
      </c>
      <c r="G111" s="54">
        <v>74008030</v>
      </c>
      <c r="H111" s="54">
        <v>0</v>
      </c>
      <c r="I111" s="54">
        <v>44075677</v>
      </c>
      <c r="J111" s="54">
        <v>44268945</v>
      </c>
      <c r="K111" s="54">
        <v>-193268</v>
      </c>
      <c r="N111" s="6"/>
    </row>
    <row r="112" spans="1:15" hidden="1" outlineLevel="1">
      <c r="A112" s="4" t="s">
        <v>111</v>
      </c>
      <c r="B112" s="54">
        <v>-2699640</v>
      </c>
      <c r="C112" s="54">
        <v>0</v>
      </c>
      <c r="D112" s="54"/>
      <c r="E112" s="54">
        <v>4521566</v>
      </c>
      <c r="F112" s="54">
        <v>0</v>
      </c>
      <c r="G112" s="54">
        <v>4521566</v>
      </c>
      <c r="H112" s="54">
        <v>0</v>
      </c>
      <c r="I112" s="54">
        <v>1821926</v>
      </c>
      <c r="J112" s="54">
        <v>2775360</v>
      </c>
      <c r="K112" s="54">
        <v>-953434</v>
      </c>
      <c r="N112" s="6"/>
    </row>
    <row r="113" spans="1:14" hidden="1" outlineLevel="1">
      <c r="A113" s="4" t="s">
        <v>112</v>
      </c>
      <c r="B113" s="54">
        <v>-26361115</v>
      </c>
      <c r="C113" s="54">
        <v>0</v>
      </c>
      <c r="D113" s="54"/>
      <c r="E113" s="54">
        <v>435419</v>
      </c>
      <c r="F113" s="54">
        <v>0</v>
      </c>
      <c r="G113" s="54">
        <v>435419</v>
      </c>
      <c r="H113" s="54">
        <v>0</v>
      </c>
      <c r="I113" s="54">
        <v>-25925696</v>
      </c>
      <c r="J113" s="54">
        <v>-11548000</v>
      </c>
      <c r="K113" s="54">
        <v>-14377696</v>
      </c>
      <c r="N113" s="6"/>
    </row>
    <row r="114" spans="1:14" hidden="1" outlineLevel="1">
      <c r="A114" s="4" t="s">
        <v>113</v>
      </c>
      <c r="B114" s="54">
        <v>-2468900</v>
      </c>
      <c r="C114" s="54">
        <v>0</v>
      </c>
      <c r="D114" s="54"/>
      <c r="E114" s="54">
        <v>12004126</v>
      </c>
      <c r="F114" s="54">
        <v>0</v>
      </c>
      <c r="G114" s="54">
        <v>12004126</v>
      </c>
      <c r="H114" s="54">
        <v>0</v>
      </c>
      <c r="I114" s="54">
        <v>9535226</v>
      </c>
      <c r="J114" s="54">
        <v>12720000</v>
      </c>
      <c r="K114" s="54">
        <v>-3184774</v>
      </c>
      <c r="N114" s="6"/>
    </row>
    <row r="115" spans="1:14" hidden="1" outlineLevel="1">
      <c r="A115" s="4" t="s">
        <v>114</v>
      </c>
      <c r="B115" s="54">
        <v>0</v>
      </c>
      <c r="C115" s="54">
        <v>0</v>
      </c>
      <c r="D115" s="54"/>
      <c r="E115" s="54">
        <v>1537260</v>
      </c>
      <c r="F115" s="54">
        <v>0</v>
      </c>
      <c r="G115" s="54">
        <v>1537260</v>
      </c>
      <c r="H115" s="54">
        <v>0</v>
      </c>
      <c r="I115" s="54">
        <v>1537260</v>
      </c>
      <c r="J115" s="54">
        <v>1843348</v>
      </c>
      <c r="K115" s="54">
        <v>-306088</v>
      </c>
      <c r="N115" s="6"/>
    </row>
    <row r="116" spans="1:14" hidden="1" outlineLevel="1">
      <c r="A116" s="4" t="s">
        <v>115</v>
      </c>
      <c r="B116" s="54">
        <v>-28095531</v>
      </c>
      <c r="C116" s="54">
        <v>50391673</v>
      </c>
      <c r="D116" s="54"/>
      <c r="E116" s="54">
        <v>9194752</v>
      </c>
      <c r="F116" s="54">
        <v>0</v>
      </c>
      <c r="G116" s="54">
        <v>59586425</v>
      </c>
      <c r="H116" s="54">
        <v>0</v>
      </c>
      <c r="I116" s="54">
        <v>31490894</v>
      </c>
      <c r="J116" s="54">
        <v>35637224</v>
      </c>
      <c r="K116" s="54">
        <v>-4146330</v>
      </c>
      <c r="N116" s="6"/>
    </row>
    <row r="117" spans="1:14" hidden="1" outlineLevel="1">
      <c r="A117" s="4" t="s">
        <v>116</v>
      </c>
      <c r="B117" s="54">
        <v>0</v>
      </c>
      <c r="C117" s="54">
        <v>0</v>
      </c>
      <c r="D117" s="54"/>
      <c r="E117" s="54">
        <v>12815649</v>
      </c>
      <c r="F117" s="54">
        <v>0</v>
      </c>
      <c r="G117" s="54">
        <v>12815649</v>
      </c>
      <c r="H117" s="54">
        <v>0</v>
      </c>
      <c r="I117" s="54">
        <v>12815649</v>
      </c>
      <c r="J117" s="54">
        <v>12815649</v>
      </c>
      <c r="K117" s="54">
        <v>0</v>
      </c>
      <c r="N117" s="6"/>
    </row>
    <row r="118" spans="1:14" collapsed="1">
      <c r="A118" s="2" t="s">
        <v>117</v>
      </c>
      <c r="B118" s="3">
        <v>0</v>
      </c>
      <c r="C118" s="3">
        <v>0</v>
      </c>
      <c r="D118" s="3"/>
      <c r="E118" s="3">
        <v>510850922</v>
      </c>
      <c r="F118" s="3">
        <v>0</v>
      </c>
      <c r="G118" s="3">
        <v>510850922</v>
      </c>
      <c r="H118" s="3">
        <v>0</v>
      </c>
      <c r="I118" s="3">
        <v>510850922</v>
      </c>
      <c r="J118" s="3">
        <v>489430338</v>
      </c>
      <c r="K118" s="3">
        <v>21420584</v>
      </c>
      <c r="N118" s="6"/>
    </row>
    <row r="119" spans="1:14" hidden="1" outlineLevel="1">
      <c r="A119" s="4" t="s">
        <v>118</v>
      </c>
      <c r="B119" s="54">
        <v>0</v>
      </c>
      <c r="C119" s="54">
        <v>0</v>
      </c>
      <c r="D119" s="54"/>
      <c r="E119" s="54">
        <v>57542447</v>
      </c>
      <c r="F119" s="54">
        <v>0</v>
      </c>
      <c r="G119" s="54">
        <v>57542447</v>
      </c>
      <c r="H119" s="54">
        <v>0</v>
      </c>
      <c r="I119" s="54">
        <v>57542447</v>
      </c>
      <c r="J119" s="54">
        <v>40335000</v>
      </c>
      <c r="K119" s="54">
        <v>17207447</v>
      </c>
      <c r="N119" s="6"/>
    </row>
    <row r="120" spans="1:14" hidden="1" outlineLevel="1">
      <c r="A120" s="4" t="s">
        <v>119</v>
      </c>
      <c r="B120" s="54">
        <v>0</v>
      </c>
      <c r="C120" s="54">
        <v>0</v>
      </c>
      <c r="D120" s="54"/>
      <c r="E120" s="54">
        <v>58598793</v>
      </c>
      <c r="F120" s="54">
        <v>0</v>
      </c>
      <c r="G120" s="54">
        <v>58598793</v>
      </c>
      <c r="H120" s="54">
        <v>0</v>
      </c>
      <c r="I120" s="54">
        <v>58598793</v>
      </c>
      <c r="J120" s="54">
        <v>58598793</v>
      </c>
      <c r="K120" s="54">
        <v>0</v>
      </c>
      <c r="N120" s="6"/>
    </row>
    <row r="121" spans="1:14" hidden="1" outlineLevel="1">
      <c r="A121" s="4" t="s">
        <v>120</v>
      </c>
      <c r="B121" s="54">
        <v>0</v>
      </c>
      <c r="C121" s="54">
        <v>0</v>
      </c>
      <c r="D121" s="54"/>
      <c r="E121" s="54">
        <v>46376658</v>
      </c>
      <c r="F121" s="54">
        <v>0</v>
      </c>
      <c r="G121" s="54">
        <v>46376658</v>
      </c>
      <c r="H121" s="54">
        <v>0</v>
      </c>
      <c r="I121" s="54">
        <v>46376658</v>
      </c>
      <c r="J121" s="54">
        <v>47654000</v>
      </c>
      <c r="K121" s="54">
        <v>-1277342</v>
      </c>
      <c r="N121" s="6"/>
    </row>
    <row r="122" spans="1:14" hidden="1" outlineLevel="1">
      <c r="A122" s="4" t="s">
        <v>121</v>
      </c>
      <c r="B122" s="54">
        <v>0</v>
      </c>
      <c r="C122" s="54">
        <v>0</v>
      </c>
      <c r="D122" s="54"/>
      <c r="E122" s="54">
        <v>463804</v>
      </c>
      <c r="F122" s="54">
        <v>0</v>
      </c>
      <c r="G122" s="54">
        <v>463804</v>
      </c>
      <c r="H122" s="54">
        <v>0</v>
      </c>
      <c r="I122" s="54">
        <v>463804</v>
      </c>
      <c r="J122" s="54">
        <v>700000</v>
      </c>
      <c r="K122" s="54">
        <v>-236196</v>
      </c>
      <c r="N122" s="6"/>
    </row>
    <row r="123" spans="1:14" hidden="1" outlineLevel="1">
      <c r="A123" s="4" t="s">
        <v>122</v>
      </c>
      <c r="B123" s="54">
        <v>0</v>
      </c>
      <c r="C123" s="54">
        <v>0</v>
      </c>
      <c r="D123" s="54"/>
      <c r="E123" s="54">
        <v>17988982</v>
      </c>
      <c r="F123" s="54">
        <v>0</v>
      </c>
      <c r="G123" s="54">
        <v>17988982</v>
      </c>
      <c r="H123" s="54">
        <v>0</v>
      </c>
      <c r="I123" s="54">
        <v>17988982</v>
      </c>
      <c r="J123" s="54">
        <v>21600000</v>
      </c>
      <c r="K123" s="54">
        <v>-3611018</v>
      </c>
      <c r="N123" s="6"/>
    </row>
    <row r="124" spans="1:14" hidden="1" outlineLevel="1">
      <c r="A124" s="4" t="s">
        <v>123</v>
      </c>
      <c r="B124" s="54">
        <v>0</v>
      </c>
      <c r="C124" s="54">
        <v>0</v>
      </c>
      <c r="D124" s="54"/>
      <c r="E124" s="54">
        <v>86396228</v>
      </c>
      <c r="F124" s="54">
        <v>0</v>
      </c>
      <c r="G124" s="54">
        <v>86396228</v>
      </c>
      <c r="H124" s="54">
        <v>0</v>
      </c>
      <c r="I124" s="54">
        <v>86396228</v>
      </c>
      <c r="J124" s="54">
        <v>58490297</v>
      </c>
      <c r="K124" s="54">
        <v>27905931</v>
      </c>
      <c r="N124" s="6"/>
    </row>
    <row r="125" spans="1:14" hidden="1" outlineLevel="1">
      <c r="A125" s="4" t="s">
        <v>124</v>
      </c>
      <c r="B125" s="54">
        <v>0</v>
      </c>
      <c r="C125" s="54">
        <v>0</v>
      </c>
      <c r="D125" s="54"/>
      <c r="E125" s="54">
        <v>242797869</v>
      </c>
      <c r="F125" s="54">
        <v>0</v>
      </c>
      <c r="G125" s="54">
        <v>242797869</v>
      </c>
      <c r="H125" s="54">
        <v>0</v>
      </c>
      <c r="I125" s="54">
        <v>242797869</v>
      </c>
      <c r="J125" s="54">
        <v>257901248</v>
      </c>
      <c r="K125" s="54">
        <v>-15103379</v>
      </c>
      <c r="N125" s="6"/>
    </row>
    <row r="126" spans="1:14" hidden="1" outlineLevel="1">
      <c r="A126" s="4" t="s">
        <v>125</v>
      </c>
      <c r="B126" s="54">
        <v>0</v>
      </c>
      <c r="C126" s="54">
        <v>0</v>
      </c>
      <c r="D126" s="54"/>
      <c r="E126" s="54">
        <v>686141</v>
      </c>
      <c r="F126" s="54">
        <v>0</v>
      </c>
      <c r="G126" s="54">
        <v>686141</v>
      </c>
      <c r="H126" s="54">
        <v>0</v>
      </c>
      <c r="I126" s="54">
        <v>686141</v>
      </c>
      <c r="J126" s="54">
        <v>4151000</v>
      </c>
      <c r="K126" s="54">
        <v>-3464859</v>
      </c>
      <c r="N126" s="6"/>
    </row>
    <row r="127" spans="1:14" collapsed="1">
      <c r="A127" s="2" t="s">
        <v>126</v>
      </c>
      <c r="B127" s="3">
        <v>-45000</v>
      </c>
      <c r="C127" s="3">
        <v>81593549</v>
      </c>
      <c r="D127" s="3"/>
      <c r="E127" s="3">
        <v>146350201</v>
      </c>
      <c r="F127" s="3">
        <v>0</v>
      </c>
      <c r="G127" s="3">
        <v>227943750</v>
      </c>
      <c r="H127" s="3">
        <v>0</v>
      </c>
      <c r="I127" s="3">
        <v>227898750</v>
      </c>
      <c r="J127" s="3">
        <v>224996916</v>
      </c>
      <c r="K127" s="3">
        <v>2901834</v>
      </c>
      <c r="N127" s="6"/>
    </row>
    <row r="128" spans="1:14" hidden="1" outlineLevel="1">
      <c r="A128" s="4" t="s">
        <v>127</v>
      </c>
      <c r="B128" s="54">
        <v>0</v>
      </c>
      <c r="C128" s="54">
        <v>5024034</v>
      </c>
      <c r="D128" s="54"/>
      <c r="E128" s="54">
        <v>199651</v>
      </c>
      <c r="F128" s="54">
        <v>0</v>
      </c>
      <c r="G128" s="54">
        <v>5223685</v>
      </c>
      <c r="H128" s="54">
        <v>0</v>
      </c>
      <c r="I128" s="54">
        <v>5223685</v>
      </c>
      <c r="J128" s="54">
        <v>5161816</v>
      </c>
      <c r="K128" s="54">
        <v>61869</v>
      </c>
      <c r="N128" s="6"/>
    </row>
    <row r="129" spans="1:14" hidden="1" outlineLevel="1">
      <c r="A129" s="4" t="s">
        <v>128</v>
      </c>
      <c r="B129" s="54">
        <v>0</v>
      </c>
      <c r="C129" s="54">
        <v>25925790</v>
      </c>
      <c r="D129" s="54"/>
      <c r="E129" s="54">
        <v>11192600</v>
      </c>
      <c r="F129" s="54">
        <v>0</v>
      </c>
      <c r="G129" s="54">
        <v>37118390</v>
      </c>
      <c r="H129" s="54">
        <v>0</v>
      </c>
      <c r="I129" s="54">
        <v>37118390</v>
      </c>
      <c r="J129" s="54">
        <v>32337623</v>
      </c>
      <c r="K129" s="54">
        <v>4780767</v>
      </c>
      <c r="N129" s="6"/>
    </row>
    <row r="130" spans="1:14" hidden="1" outlineLevel="1">
      <c r="A130" s="4" t="s">
        <v>129</v>
      </c>
      <c r="B130" s="54">
        <v>0</v>
      </c>
      <c r="C130" s="54">
        <v>50643725</v>
      </c>
      <c r="D130" s="54"/>
      <c r="E130" s="54">
        <v>7855417</v>
      </c>
      <c r="F130" s="54">
        <v>0</v>
      </c>
      <c r="G130" s="54">
        <v>58499142</v>
      </c>
      <c r="H130" s="54">
        <v>0</v>
      </c>
      <c r="I130" s="54">
        <v>58499142</v>
      </c>
      <c r="J130" s="54">
        <v>53566598</v>
      </c>
      <c r="K130" s="54">
        <v>4932544</v>
      </c>
      <c r="N130" s="6"/>
    </row>
    <row r="131" spans="1:14" hidden="1" outlineLevel="1">
      <c r="A131" s="4" t="s">
        <v>130</v>
      </c>
      <c r="B131" s="54">
        <v>0</v>
      </c>
      <c r="C131" s="54">
        <v>0</v>
      </c>
      <c r="D131" s="54"/>
      <c r="E131" s="54">
        <v>100813328</v>
      </c>
      <c r="F131" s="54">
        <v>0</v>
      </c>
      <c r="G131" s="54">
        <v>100813328</v>
      </c>
      <c r="H131" s="54">
        <v>0</v>
      </c>
      <c r="I131" s="54">
        <v>100813328</v>
      </c>
      <c r="J131" s="54">
        <v>99485879</v>
      </c>
      <c r="K131" s="54">
        <v>1327449</v>
      </c>
      <c r="N131" s="6"/>
    </row>
    <row r="132" spans="1:14" hidden="1" outlineLevel="1">
      <c r="A132" s="4" t="s">
        <v>131</v>
      </c>
      <c r="B132" s="54">
        <v>0</v>
      </c>
      <c r="C132" s="54">
        <v>0</v>
      </c>
      <c r="D132" s="54"/>
      <c r="E132" s="54">
        <v>21457850</v>
      </c>
      <c r="F132" s="54">
        <v>0</v>
      </c>
      <c r="G132" s="54">
        <v>21457850</v>
      </c>
      <c r="H132" s="54">
        <v>0</v>
      </c>
      <c r="I132" s="54">
        <v>21457850</v>
      </c>
      <c r="J132" s="54">
        <v>27790000</v>
      </c>
      <c r="K132" s="54">
        <v>-6332150</v>
      </c>
      <c r="N132" s="6"/>
    </row>
    <row r="133" spans="1:14" hidden="1" outlineLevel="1">
      <c r="A133" s="4" t="s">
        <v>132</v>
      </c>
      <c r="B133" s="54">
        <v>-45000</v>
      </c>
      <c r="C133" s="54">
        <v>0</v>
      </c>
      <c r="D133" s="54"/>
      <c r="E133" s="54">
        <v>384400</v>
      </c>
      <c r="F133" s="54">
        <v>0</v>
      </c>
      <c r="G133" s="54">
        <v>384400</v>
      </c>
      <c r="H133" s="54">
        <v>0</v>
      </c>
      <c r="I133" s="54">
        <v>339400</v>
      </c>
      <c r="J133" s="54">
        <v>375000</v>
      </c>
      <c r="K133" s="54">
        <v>-35600</v>
      </c>
      <c r="N133" s="6"/>
    </row>
    <row r="134" spans="1:14" hidden="1" outlineLevel="1">
      <c r="A134" s="4" t="s">
        <v>133</v>
      </c>
      <c r="B134" s="54">
        <v>0</v>
      </c>
      <c r="C134" s="54">
        <v>0</v>
      </c>
      <c r="D134" s="54"/>
      <c r="E134" s="54">
        <v>4446955</v>
      </c>
      <c r="F134" s="54">
        <v>0</v>
      </c>
      <c r="G134" s="54">
        <v>4446955</v>
      </c>
      <c r="H134" s="54">
        <v>0</v>
      </c>
      <c r="I134" s="54">
        <v>4446955</v>
      </c>
      <c r="J134" s="54">
        <v>5100000</v>
      </c>
      <c r="K134" s="54">
        <v>-653045</v>
      </c>
      <c r="N134" s="6"/>
    </row>
    <row r="135" spans="1:14" hidden="1" outlineLevel="1">
      <c r="A135" s="4" t="s">
        <v>308</v>
      </c>
      <c r="B135" s="54">
        <v>0</v>
      </c>
      <c r="C135" s="54">
        <v>0</v>
      </c>
      <c r="D135" s="54"/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600000</v>
      </c>
      <c r="K135" s="54">
        <v>-600000</v>
      </c>
      <c r="N135" s="6"/>
    </row>
    <row r="136" spans="1:14" hidden="1" outlineLevel="1">
      <c r="A136" s="4" t="s">
        <v>319</v>
      </c>
      <c r="B136" s="54">
        <v>0</v>
      </c>
      <c r="C136" s="54">
        <v>0</v>
      </c>
      <c r="D136" s="54"/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580000</v>
      </c>
      <c r="K136" s="54">
        <v>-580000</v>
      </c>
      <c r="N136" s="6"/>
    </row>
    <row r="137" spans="1:14" collapsed="1">
      <c r="A137" s="2" t="s">
        <v>134</v>
      </c>
      <c r="B137" s="3">
        <v>0</v>
      </c>
      <c r="C137" s="3">
        <v>0</v>
      </c>
      <c r="D137" s="3"/>
      <c r="E137" s="3">
        <v>202977</v>
      </c>
      <c r="F137" s="3">
        <v>0</v>
      </c>
      <c r="G137" s="3">
        <v>202977</v>
      </c>
      <c r="H137" s="3">
        <v>0</v>
      </c>
      <c r="I137" s="3">
        <v>202977</v>
      </c>
      <c r="J137" s="3">
        <v>790000</v>
      </c>
      <c r="K137" s="3">
        <v>-587023</v>
      </c>
      <c r="N137" s="6"/>
    </row>
    <row r="138" spans="1:14" hidden="1" outlineLevel="1">
      <c r="A138" s="4" t="s">
        <v>135</v>
      </c>
      <c r="B138" s="54">
        <v>0</v>
      </c>
      <c r="C138" s="54">
        <v>0</v>
      </c>
      <c r="D138" s="54"/>
      <c r="E138" s="54">
        <v>202977</v>
      </c>
      <c r="F138" s="54">
        <v>0</v>
      </c>
      <c r="G138" s="54">
        <v>202977</v>
      </c>
      <c r="H138" s="54">
        <v>0</v>
      </c>
      <c r="I138" s="54">
        <v>202977</v>
      </c>
      <c r="J138" s="54">
        <v>790000</v>
      </c>
      <c r="K138" s="54">
        <v>-587023</v>
      </c>
      <c r="N138" s="6"/>
    </row>
    <row r="139" spans="1:14" collapsed="1">
      <c r="A139" s="2" t="s">
        <v>136</v>
      </c>
      <c r="B139" s="3">
        <v>-99364120</v>
      </c>
      <c r="C139" s="3">
        <v>407356020</v>
      </c>
      <c r="D139" s="3">
        <v>203633973</v>
      </c>
      <c r="E139" s="3">
        <v>298417549</v>
      </c>
      <c r="F139" s="3">
        <v>0</v>
      </c>
      <c r="G139" s="3">
        <v>909407542</v>
      </c>
      <c r="H139" s="3">
        <v>0</v>
      </c>
      <c r="I139" s="3">
        <v>810043422</v>
      </c>
      <c r="J139" s="3">
        <v>970307259</v>
      </c>
      <c r="K139" s="3">
        <v>-160263837</v>
      </c>
      <c r="N139" s="6"/>
    </row>
    <row r="140" spans="1:14" hidden="1" outlineLevel="1">
      <c r="A140" s="4" t="s">
        <v>137</v>
      </c>
      <c r="B140" s="54">
        <v>0</v>
      </c>
      <c r="C140" s="54">
        <v>48285511</v>
      </c>
      <c r="D140" s="54"/>
      <c r="E140" s="54">
        <v>4322086</v>
      </c>
      <c r="F140" s="54">
        <v>0</v>
      </c>
      <c r="G140" s="54">
        <v>52607597</v>
      </c>
      <c r="H140" s="54">
        <v>0</v>
      </c>
      <c r="I140" s="54">
        <v>52607597</v>
      </c>
      <c r="J140" s="54">
        <v>48960430</v>
      </c>
      <c r="K140" s="54">
        <v>3647167</v>
      </c>
      <c r="N140" s="6"/>
    </row>
    <row r="141" spans="1:14" hidden="1" outlineLevel="1">
      <c r="A141" s="4" t="s">
        <v>138</v>
      </c>
      <c r="B141" s="54">
        <v>0</v>
      </c>
      <c r="C141" s="54">
        <v>23848244</v>
      </c>
      <c r="D141" s="54"/>
      <c r="E141" s="54">
        <v>0</v>
      </c>
      <c r="F141" s="54">
        <v>0</v>
      </c>
      <c r="G141" s="54">
        <v>23848244</v>
      </c>
      <c r="H141" s="54">
        <v>0</v>
      </c>
      <c r="I141" s="54">
        <v>23848244</v>
      </c>
      <c r="J141" s="54">
        <v>22155283</v>
      </c>
      <c r="K141" s="54">
        <v>1692961</v>
      </c>
      <c r="N141" s="6"/>
    </row>
    <row r="142" spans="1:14" hidden="1" outlineLevel="1">
      <c r="A142" s="4" t="s">
        <v>139</v>
      </c>
      <c r="B142" s="54">
        <v>0</v>
      </c>
      <c r="C142" s="54">
        <v>4369896</v>
      </c>
      <c r="D142" s="54"/>
      <c r="E142" s="54">
        <v>5782373</v>
      </c>
      <c r="F142" s="54">
        <v>0</v>
      </c>
      <c r="G142" s="54">
        <v>10152269</v>
      </c>
      <c r="H142" s="54">
        <v>0</v>
      </c>
      <c r="I142" s="54">
        <v>10152269</v>
      </c>
      <c r="J142" s="54">
        <v>14827874</v>
      </c>
      <c r="K142" s="54">
        <v>-4675605</v>
      </c>
      <c r="N142" s="6"/>
    </row>
    <row r="143" spans="1:14" hidden="1" outlineLevel="1">
      <c r="A143" s="4" t="s">
        <v>140</v>
      </c>
      <c r="B143" s="54">
        <v>-3865716</v>
      </c>
      <c r="C143" s="54">
        <v>0</v>
      </c>
      <c r="D143" s="54"/>
      <c r="E143" s="54">
        <v>9220858</v>
      </c>
      <c r="F143" s="54">
        <v>0</v>
      </c>
      <c r="G143" s="54">
        <v>9220858</v>
      </c>
      <c r="H143" s="54">
        <v>0</v>
      </c>
      <c r="I143" s="54">
        <v>5355142</v>
      </c>
      <c r="J143" s="54">
        <v>5034284</v>
      </c>
      <c r="K143" s="54">
        <v>320858</v>
      </c>
      <c r="N143" s="6"/>
    </row>
    <row r="144" spans="1:14" hidden="1" outlineLevel="1">
      <c r="A144" s="4" t="s">
        <v>141</v>
      </c>
      <c r="B144" s="54">
        <v>-9620051</v>
      </c>
      <c r="C144" s="54">
        <v>8576076</v>
      </c>
      <c r="D144" s="54"/>
      <c r="E144" s="54">
        <v>1897022</v>
      </c>
      <c r="F144" s="54">
        <v>0</v>
      </c>
      <c r="G144" s="54">
        <v>10473098</v>
      </c>
      <c r="H144" s="54">
        <v>0</v>
      </c>
      <c r="I144" s="54">
        <v>853047</v>
      </c>
      <c r="J144" s="54">
        <v>2000000</v>
      </c>
      <c r="K144" s="54">
        <v>-1146953</v>
      </c>
      <c r="N144" s="6"/>
    </row>
    <row r="145" spans="1:15" hidden="1" outlineLevel="1">
      <c r="A145" s="4" t="s">
        <v>142</v>
      </c>
      <c r="B145" s="54">
        <v>0</v>
      </c>
      <c r="C145" s="54">
        <v>0</v>
      </c>
      <c r="D145" s="54"/>
      <c r="E145" s="54">
        <v>18758161</v>
      </c>
      <c r="F145" s="54">
        <v>0</v>
      </c>
      <c r="G145" s="54">
        <v>18758161</v>
      </c>
      <c r="H145" s="54">
        <v>0</v>
      </c>
      <c r="I145" s="54">
        <v>18758161</v>
      </c>
      <c r="J145" s="54">
        <v>18245907</v>
      </c>
      <c r="K145" s="54">
        <v>512254</v>
      </c>
      <c r="N145" s="6"/>
    </row>
    <row r="146" spans="1:15" hidden="1" outlineLevel="1">
      <c r="A146" s="4" t="s">
        <v>309</v>
      </c>
      <c r="B146" s="54">
        <v>-23148018</v>
      </c>
      <c r="C146" s="54">
        <v>68101695</v>
      </c>
      <c r="D146" s="54"/>
      <c r="E146" s="54">
        <v>29040855</v>
      </c>
      <c r="F146" s="54">
        <v>0</v>
      </c>
      <c r="G146" s="54">
        <v>97142550</v>
      </c>
      <c r="H146" s="54">
        <v>0</v>
      </c>
      <c r="I146" s="54">
        <v>73994532</v>
      </c>
      <c r="J146" s="54">
        <v>78023331</v>
      </c>
      <c r="K146" s="54">
        <v>-4028799</v>
      </c>
      <c r="N146" s="6"/>
    </row>
    <row r="147" spans="1:15" hidden="1" outlineLevel="1">
      <c r="A147" s="4" t="s">
        <v>310</v>
      </c>
      <c r="B147" s="54">
        <v>-37457624</v>
      </c>
      <c r="C147" s="54">
        <v>118669438</v>
      </c>
      <c r="D147" s="54"/>
      <c r="E147" s="54">
        <v>96257341</v>
      </c>
      <c r="F147" s="54">
        <v>0</v>
      </c>
      <c r="G147" s="54">
        <v>214926779</v>
      </c>
      <c r="H147" s="54">
        <v>0</v>
      </c>
      <c r="I147" s="54">
        <v>177469155</v>
      </c>
      <c r="J147" s="54">
        <v>173539042</v>
      </c>
      <c r="K147" s="54">
        <v>3930113</v>
      </c>
      <c r="N147" s="6"/>
    </row>
    <row r="148" spans="1:15" hidden="1" outlineLevel="1">
      <c r="A148" s="4" t="s">
        <v>297</v>
      </c>
      <c r="B148" s="54">
        <v>-6765309</v>
      </c>
      <c r="C148" s="54">
        <v>35466807</v>
      </c>
      <c r="D148" s="54"/>
      <c r="E148" s="54">
        <v>5684197</v>
      </c>
      <c r="F148" s="54">
        <v>0</v>
      </c>
      <c r="G148" s="54">
        <v>41151004</v>
      </c>
      <c r="H148" s="54">
        <v>0</v>
      </c>
      <c r="I148" s="54">
        <v>34385695</v>
      </c>
      <c r="J148" s="54">
        <v>35413453</v>
      </c>
      <c r="K148" s="54">
        <v>-1027758</v>
      </c>
      <c r="N148" s="6"/>
    </row>
    <row r="149" spans="1:15" hidden="1" outlineLevel="1">
      <c r="A149" s="4" t="s">
        <v>298</v>
      </c>
      <c r="B149" s="54">
        <v>-18507402</v>
      </c>
      <c r="C149" s="54">
        <v>73758353</v>
      </c>
      <c r="D149" s="54"/>
      <c r="E149" s="54">
        <v>31907700</v>
      </c>
      <c r="F149" s="54">
        <v>0</v>
      </c>
      <c r="G149" s="54">
        <v>105666053</v>
      </c>
      <c r="H149" s="54">
        <v>0</v>
      </c>
      <c r="I149" s="54">
        <v>87158651</v>
      </c>
      <c r="J149" s="54">
        <v>102075294</v>
      </c>
      <c r="K149" s="54">
        <v>-14916643</v>
      </c>
      <c r="N149" s="6"/>
    </row>
    <row r="150" spans="1:15" hidden="1" outlineLevel="1">
      <c r="A150" s="4" t="s">
        <v>143</v>
      </c>
      <c r="B150" s="54">
        <v>0</v>
      </c>
      <c r="C150" s="54">
        <v>0</v>
      </c>
      <c r="D150" s="54"/>
      <c r="E150" s="54">
        <v>91953247</v>
      </c>
      <c r="F150" s="54">
        <v>0</v>
      </c>
      <c r="G150" s="54">
        <v>91953247</v>
      </c>
      <c r="H150" s="54">
        <v>0</v>
      </c>
      <c r="I150" s="54">
        <v>91953247</v>
      </c>
      <c r="J150" s="54">
        <v>94862361</v>
      </c>
      <c r="K150" s="54">
        <v>-2909114</v>
      </c>
      <c r="N150" s="6"/>
    </row>
    <row r="151" spans="1:15" hidden="1" outlineLevel="1">
      <c r="A151" s="4" t="s">
        <v>299</v>
      </c>
      <c r="B151" s="54">
        <v>0</v>
      </c>
      <c r="C151" s="54">
        <v>0</v>
      </c>
      <c r="D151" s="54"/>
      <c r="E151" s="54">
        <v>1822237</v>
      </c>
      <c r="F151" s="54">
        <v>0</v>
      </c>
      <c r="G151" s="54">
        <v>1822237</v>
      </c>
      <c r="H151" s="54">
        <v>0</v>
      </c>
      <c r="I151" s="54">
        <v>1822237</v>
      </c>
      <c r="J151" s="54">
        <v>1650000</v>
      </c>
      <c r="K151" s="54">
        <v>172237</v>
      </c>
      <c r="N151" s="6"/>
    </row>
    <row r="152" spans="1:15" hidden="1" outlineLevel="1">
      <c r="A152" s="4" t="s">
        <v>144</v>
      </c>
      <c r="B152" s="54">
        <v>0</v>
      </c>
      <c r="C152" s="54">
        <v>0</v>
      </c>
      <c r="D152" s="54">
        <v>203633973</v>
      </c>
      <c r="E152" s="54">
        <v>0</v>
      </c>
      <c r="F152" s="54">
        <v>0</v>
      </c>
      <c r="G152" s="54">
        <v>203633973</v>
      </c>
      <c r="H152" s="54">
        <v>0</v>
      </c>
      <c r="I152" s="54">
        <v>203633973</v>
      </c>
      <c r="J152" s="54">
        <v>203850000</v>
      </c>
      <c r="K152" s="54">
        <v>-216027</v>
      </c>
      <c r="N152" s="6"/>
    </row>
    <row r="153" spans="1:15" hidden="1" outlineLevel="1">
      <c r="A153" s="4" t="s">
        <v>145</v>
      </c>
      <c r="B153" s="54">
        <v>0</v>
      </c>
      <c r="C153" s="54">
        <v>26280000</v>
      </c>
      <c r="D153" s="54"/>
      <c r="E153" s="54">
        <v>0</v>
      </c>
      <c r="F153" s="54">
        <v>0</v>
      </c>
      <c r="G153" s="54">
        <v>26280000</v>
      </c>
      <c r="H153" s="54">
        <v>0</v>
      </c>
      <c r="I153" s="54">
        <v>26280000</v>
      </c>
      <c r="J153" s="54">
        <v>26280000</v>
      </c>
      <c r="K153" s="54">
        <v>0</v>
      </c>
      <c r="N153" s="6"/>
    </row>
    <row r="154" spans="1:15" hidden="1" outlineLevel="1">
      <c r="A154" s="4" t="s">
        <v>146</v>
      </c>
      <c r="B154" s="54">
        <v>0</v>
      </c>
      <c r="C154" s="54">
        <v>0</v>
      </c>
      <c r="D154" s="54"/>
      <c r="E154" s="54">
        <v>1771472</v>
      </c>
      <c r="F154" s="54">
        <v>0</v>
      </c>
      <c r="G154" s="54">
        <v>1771472</v>
      </c>
      <c r="H154" s="54">
        <v>0</v>
      </c>
      <c r="I154" s="54">
        <v>1771472</v>
      </c>
      <c r="J154" s="54">
        <v>3390000</v>
      </c>
      <c r="K154" s="54">
        <v>-1618528</v>
      </c>
      <c r="N154" s="6"/>
    </row>
    <row r="155" spans="1:15" ht="15" hidden="1" outlineLevel="1">
      <c r="A155" s="4" t="s">
        <v>320</v>
      </c>
      <c r="B155" s="54">
        <v>0</v>
      </c>
      <c r="C155" s="54">
        <v>0</v>
      </c>
      <c r="D155" s="54"/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140000000</v>
      </c>
      <c r="K155" s="54">
        <v>-140000000</v>
      </c>
      <c r="N155" s="6"/>
      <c r="O155"/>
    </row>
    <row r="156" spans="1:15" collapsed="1">
      <c r="A156" s="2" t="s">
        <v>147</v>
      </c>
      <c r="B156" s="3">
        <v>0</v>
      </c>
      <c r="C156" s="3">
        <v>0</v>
      </c>
      <c r="D156" s="3"/>
      <c r="E156" s="3">
        <v>0</v>
      </c>
      <c r="F156" s="3">
        <v>0</v>
      </c>
      <c r="G156" s="3">
        <v>0</v>
      </c>
      <c r="H156" s="3">
        <v>-379454164</v>
      </c>
      <c r="I156" s="3">
        <v>-379454164</v>
      </c>
      <c r="J156" s="3">
        <v>-416830339</v>
      </c>
      <c r="K156" s="3">
        <v>37376175</v>
      </c>
      <c r="N156" s="6"/>
    </row>
    <row r="157" spans="1:15" hidden="1" outlineLevel="1">
      <c r="A157" s="4" t="s">
        <v>148</v>
      </c>
      <c r="B157" s="54">
        <v>0</v>
      </c>
      <c r="C157" s="54">
        <v>0</v>
      </c>
      <c r="D157" s="54"/>
      <c r="E157" s="54">
        <v>0</v>
      </c>
      <c r="F157" s="54">
        <v>0</v>
      </c>
      <c r="G157" s="54">
        <v>0</v>
      </c>
      <c r="H157" s="54">
        <v>-21157614</v>
      </c>
      <c r="I157" s="54">
        <v>-21157614</v>
      </c>
      <c r="J157" s="54">
        <v>-14247000</v>
      </c>
      <c r="K157" s="54">
        <v>-6910614</v>
      </c>
      <c r="N157" s="6"/>
    </row>
    <row r="158" spans="1:15" hidden="1" outlineLevel="1">
      <c r="A158" s="4" t="s">
        <v>149</v>
      </c>
      <c r="B158" s="54">
        <v>0</v>
      </c>
      <c r="C158" s="54">
        <v>0</v>
      </c>
      <c r="D158" s="54"/>
      <c r="E158" s="54">
        <v>0</v>
      </c>
      <c r="F158" s="54">
        <v>0</v>
      </c>
      <c r="G158" s="54">
        <v>0</v>
      </c>
      <c r="H158" s="54">
        <v>-29350467</v>
      </c>
      <c r="I158" s="54">
        <v>-29350467</v>
      </c>
      <c r="J158" s="54">
        <v>-30750001</v>
      </c>
      <c r="K158" s="54">
        <v>1399534</v>
      </c>
      <c r="N158" s="6"/>
    </row>
    <row r="159" spans="1:15" hidden="1" outlineLevel="1">
      <c r="A159" s="4" t="s">
        <v>150</v>
      </c>
      <c r="B159" s="54">
        <v>0</v>
      </c>
      <c r="C159" s="54">
        <v>0</v>
      </c>
      <c r="D159" s="54"/>
      <c r="E159" s="54">
        <v>0</v>
      </c>
      <c r="F159" s="54">
        <v>0</v>
      </c>
      <c r="G159" s="54">
        <v>0</v>
      </c>
      <c r="H159" s="54">
        <v>-429313161</v>
      </c>
      <c r="I159" s="54">
        <v>-429313161</v>
      </c>
      <c r="J159" s="54">
        <v>-401683338</v>
      </c>
      <c r="K159" s="54">
        <v>-27629823</v>
      </c>
      <c r="N159" s="6"/>
    </row>
    <row r="160" spans="1:15" hidden="1" outlineLevel="1">
      <c r="A160" s="4" t="s">
        <v>151</v>
      </c>
      <c r="B160" s="54">
        <v>0</v>
      </c>
      <c r="C160" s="54">
        <v>0</v>
      </c>
      <c r="D160" s="54"/>
      <c r="E160" s="54">
        <v>0</v>
      </c>
      <c r="F160" s="54">
        <v>0</v>
      </c>
      <c r="G160" s="54">
        <v>0</v>
      </c>
      <c r="H160" s="54">
        <v>100367078</v>
      </c>
      <c r="I160" s="54">
        <v>100367078</v>
      </c>
      <c r="J160" s="54">
        <v>29850000</v>
      </c>
      <c r="K160" s="54">
        <v>70517078</v>
      </c>
      <c r="N160" s="6"/>
    </row>
    <row r="161" spans="1:14" collapsed="1">
      <c r="A161" s="2" t="s">
        <v>152</v>
      </c>
      <c r="B161" s="3">
        <v>-2774150246</v>
      </c>
      <c r="C161" s="3">
        <v>53918061</v>
      </c>
      <c r="D161" s="3"/>
      <c r="E161" s="3">
        <v>567104581</v>
      </c>
      <c r="F161" s="3">
        <v>355015718</v>
      </c>
      <c r="G161" s="3">
        <v>976038360</v>
      </c>
      <c r="H161" s="3">
        <v>1498293183</v>
      </c>
      <c r="I161" s="3">
        <v>-299818703</v>
      </c>
      <c r="J161" s="3">
        <v>-498468019</v>
      </c>
      <c r="K161" s="3">
        <v>198649316</v>
      </c>
      <c r="N161" s="6"/>
    </row>
    <row r="162" spans="1:14" hidden="1" outlineLevel="1">
      <c r="A162" s="4" t="s">
        <v>153</v>
      </c>
      <c r="B162" s="54">
        <v>-752893022</v>
      </c>
      <c r="C162" s="54">
        <v>0</v>
      </c>
      <c r="D162" s="54"/>
      <c r="E162" s="54">
        <v>0</v>
      </c>
      <c r="F162" s="54">
        <v>0</v>
      </c>
      <c r="G162" s="54">
        <v>0</v>
      </c>
      <c r="H162" s="54">
        <v>0</v>
      </c>
      <c r="I162" s="54">
        <v>-752893022</v>
      </c>
      <c r="J162" s="54">
        <v>-800000000</v>
      </c>
      <c r="K162" s="54">
        <v>47106978</v>
      </c>
      <c r="N162" s="6"/>
    </row>
    <row r="163" spans="1:14" hidden="1" outlineLevel="1">
      <c r="A163" s="4" t="s">
        <v>154</v>
      </c>
      <c r="B163" s="54">
        <v>-58598793</v>
      </c>
      <c r="C163" s="54">
        <v>0</v>
      </c>
      <c r="D163" s="54"/>
      <c r="E163" s="54">
        <v>0</v>
      </c>
      <c r="F163" s="54">
        <v>17873710</v>
      </c>
      <c r="G163" s="54">
        <v>17873710</v>
      </c>
      <c r="H163" s="54">
        <v>0</v>
      </c>
      <c r="I163" s="54">
        <v>-40725083</v>
      </c>
      <c r="J163" s="54">
        <v>-40725081</v>
      </c>
      <c r="K163" s="54">
        <v>-2</v>
      </c>
      <c r="N163" s="6"/>
    </row>
    <row r="164" spans="1:14" hidden="1" outlineLevel="1">
      <c r="A164" s="4" t="s">
        <v>155</v>
      </c>
      <c r="B164" s="54">
        <v>-24017796</v>
      </c>
      <c r="C164" s="54">
        <v>53918061</v>
      </c>
      <c r="D164" s="54"/>
      <c r="E164" s="54">
        <v>40321800</v>
      </c>
      <c r="F164" s="54">
        <v>0</v>
      </c>
      <c r="G164" s="54">
        <v>94239861</v>
      </c>
      <c r="H164" s="54">
        <v>0</v>
      </c>
      <c r="I164" s="54">
        <v>70222065</v>
      </c>
      <c r="J164" s="54">
        <v>72357730</v>
      </c>
      <c r="K164" s="54">
        <v>-2135665</v>
      </c>
      <c r="N164" s="6"/>
    </row>
    <row r="165" spans="1:14" hidden="1" outlineLevel="1">
      <c r="A165" s="4" t="s">
        <v>156</v>
      </c>
      <c r="B165" s="54">
        <v>-18605574</v>
      </c>
      <c r="C165" s="54">
        <v>0</v>
      </c>
      <c r="D165" s="54"/>
      <c r="E165" s="54">
        <v>12934526</v>
      </c>
      <c r="F165" s="54">
        <v>1537107</v>
      </c>
      <c r="G165" s="54">
        <v>14471633</v>
      </c>
      <c r="H165" s="54">
        <v>0</v>
      </c>
      <c r="I165" s="54">
        <v>-4133941</v>
      </c>
      <c r="J165" s="54">
        <v>-13476123</v>
      </c>
      <c r="K165" s="54">
        <v>9342182</v>
      </c>
      <c r="N165" s="6"/>
    </row>
    <row r="166" spans="1:14" hidden="1" outlineLevel="1">
      <c r="A166" s="4" t="s">
        <v>157</v>
      </c>
      <c r="B166" s="54">
        <v>-22191174</v>
      </c>
      <c r="C166" s="54">
        <v>0</v>
      </c>
      <c r="D166" s="54"/>
      <c r="E166" s="54">
        <v>11069504</v>
      </c>
      <c r="F166" s="54">
        <v>3308837</v>
      </c>
      <c r="G166" s="54">
        <v>14378341</v>
      </c>
      <c r="H166" s="54">
        <v>0</v>
      </c>
      <c r="I166" s="54">
        <v>-7812833</v>
      </c>
      <c r="J166" s="54">
        <v>-15667945</v>
      </c>
      <c r="K166" s="54">
        <v>7855112</v>
      </c>
      <c r="N166" s="6"/>
    </row>
    <row r="167" spans="1:14" hidden="1" outlineLevel="1">
      <c r="A167" s="4" t="s">
        <v>158</v>
      </c>
      <c r="B167" s="54">
        <v>-29823993</v>
      </c>
      <c r="C167" s="54">
        <v>0</v>
      </c>
      <c r="D167" s="54"/>
      <c r="E167" s="54">
        <v>12297357</v>
      </c>
      <c r="F167" s="54">
        <v>3616826</v>
      </c>
      <c r="G167" s="54">
        <v>15914183</v>
      </c>
      <c r="H167" s="54">
        <v>0</v>
      </c>
      <c r="I167" s="54">
        <v>-13909810</v>
      </c>
      <c r="J167" s="54">
        <v>-22572109</v>
      </c>
      <c r="K167" s="54">
        <v>8662299</v>
      </c>
      <c r="N167" s="6"/>
    </row>
    <row r="168" spans="1:14" hidden="1" outlineLevel="1">
      <c r="A168" s="4" t="s">
        <v>159</v>
      </c>
      <c r="B168" s="54">
        <v>-39090465</v>
      </c>
      <c r="C168" s="54">
        <v>0</v>
      </c>
      <c r="D168" s="54"/>
      <c r="E168" s="54">
        <v>14778366</v>
      </c>
      <c r="F168" s="54">
        <v>4760200</v>
      </c>
      <c r="G168" s="54">
        <v>19538566</v>
      </c>
      <c r="H168" s="54">
        <v>0</v>
      </c>
      <c r="I168" s="54">
        <v>-19551899</v>
      </c>
      <c r="J168" s="54">
        <v>-28804135</v>
      </c>
      <c r="K168" s="54">
        <v>9252236</v>
      </c>
      <c r="N168" s="6"/>
    </row>
    <row r="169" spans="1:14" hidden="1" outlineLevel="1">
      <c r="A169" s="4" t="s">
        <v>160</v>
      </c>
      <c r="B169" s="54">
        <v>-54246807</v>
      </c>
      <c r="C169" s="54">
        <v>0</v>
      </c>
      <c r="D169" s="54"/>
      <c r="E169" s="54">
        <v>16531181</v>
      </c>
      <c r="F169" s="54">
        <v>17766316</v>
      </c>
      <c r="G169" s="54">
        <v>34297497</v>
      </c>
      <c r="H169" s="54">
        <v>0</v>
      </c>
      <c r="I169" s="54">
        <v>-19949310</v>
      </c>
      <c r="J169" s="54">
        <v>-29412452</v>
      </c>
      <c r="K169" s="54">
        <v>9463142</v>
      </c>
      <c r="N169" s="6"/>
    </row>
    <row r="170" spans="1:14" hidden="1" outlineLevel="1">
      <c r="A170" s="4" t="s">
        <v>161</v>
      </c>
      <c r="B170" s="54">
        <v>-837603</v>
      </c>
      <c r="C170" s="54">
        <v>0</v>
      </c>
      <c r="D170" s="54"/>
      <c r="E170" s="54">
        <v>3322711</v>
      </c>
      <c r="F170" s="54">
        <v>84393</v>
      </c>
      <c r="G170" s="54">
        <v>3407104</v>
      </c>
      <c r="H170" s="54">
        <v>0</v>
      </c>
      <c r="I170" s="54">
        <v>2569501</v>
      </c>
      <c r="J170" s="54">
        <v>-479244</v>
      </c>
      <c r="K170" s="54">
        <v>3048745</v>
      </c>
      <c r="N170" s="6"/>
    </row>
    <row r="171" spans="1:14" hidden="1" outlineLevel="1">
      <c r="A171" s="4" t="s">
        <v>162</v>
      </c>
      <c r="B171" s="54">
        <v>-195178122</v>
      </c>
      <c r="C171" s="54">
        <v>0</v>
      </c>
      <c r="D171" s="54"/>
      <c r="E171" s="54">
        <v>44951612</v>
      </c>
      <c r="F171" s="54">
        <v>21111404</v>
      </c>
      <c r="G171" s="54">
        <v>66063016</v>
      </c>
      <c r="H171" s="54">
        <v>0</v>
      </c>
      <c r="I171" s="54">
        <v>-129115106</v>
      </c>
      <c r="J171" s="54">
        <v>-146727756</v>
      </c>
      <c r="K171" s="54">
        <v>17612650</v>
      </c>
      <c r="N171" s="6"/>
    </row>
    <row r="172" spans="1:14" hidden="1" outlineLevel="1">
      <c r="A172" s="4" t="s">
        <v>163</v>
      </c>
      <c r="B172" s="54">
        <v>-223047711</v>
      </c>
      <c r="C172" s="54">
        <v>0</v>
      </c>
      <c r="D172" s="54"/>
      <c r="E172" s="54">
        <v>51383675</v>
      </c>
      <c r="F172" s="54">
        <v>25601350</v>
      </c>
      <c r="G172" s="54">
        <v>76985025</v>
      </c>
      <c r="H172" s="54">
        <v>0</v>
      </c>
      <c r="I172" s="54">
        <v>-146062686</v>
      </c>
      <c r="J172" s="54">
        <v>-156481729</v>
      </c>
      <c r="K172" s="54">
        <v>10419043</v>
      </c>
      <c r="N172" s="6"/>
    </row>
    <row r="173" spans="1:14" hidden="1" outlineLevel="1">
      <c r="A173" s="4" t="s">
        <v>164</v>
      </c>
      <c r="B173" s="54">
        <v>-122846391</v>
      </c>
      <c r="C173" s="54">
        <v>0</v>
      </c>
      <c r="D173" s="54"/>
      <c r="E173" s="54">
        <v>24941868</v>
      </c>
      <c r="F173" s="54">
        <v>20407750</v>
      </c>
      <c r="G173" s="54">
        <v>45349618</v>
      </c>
      <c r="H173" s="54">
        <v>0</v>
      </c>
      <c r="I173" s="54">
        <v>-77496773</v>
      </c>
      <c r="J173" s="54">
        <v>-86813969</v>
      </c>
      <c r="K173" s="54">
        <v>9317196</v>
      </c>
      <c r="N173" s="6"/>
    </row>
    <row r="174" spans="1:14" hidden="1" outlineLevel="1">
      <c r="A174" s="4" t="s">
        <v>165</v>
      </c>
      <c r="B174" s="54">
        <v>-45405738</v>
      </c>
      <c r="C174" s="54">
        <v>0</v>
      </c>
      <c r="D174" s="54"/>
      <c r="E174" s="54">
        <v>12287985</v>
      </c>
      <c r="F174" s="54">
        <v>8930667</v>
      </c>
      <c r="G174" s="54">
        <v>21218652</v>
      </c>
      <c r="H174" s="54">
        <v>0</v>
      </c>
      <c r="I174" s="54">
        <v>-24187086</v>
      </c>
      <c r="J174" s="54">
        <v>-30023230</v>
      </c>
      <c r="K174" s="54">
        <v>5836144</v>
      </c>
      <c r="N174" s="6"/>
    </row>
    <row r="175" spans="1:14" hidden="1" outlineLevel="1">
      <c r="A175" s="4" t="s">
        <v>166</v>
      </c>
      <c r="B175" s="54">
        <v>-55197045</v>
      </c>
      <c r="C175" s="54">
        <v>0</v>
      </c>
      <c r="D175" s="54"/>
      <c r="E175" s="54">
        <v>21392172</v>
      </c>
      <c r="F175" s="54">
        <v>19097315</v>
      </c>
      <c r="G175" s="54">
        <v>40489487</v>
      </c>
      <c r="H175" s="54">
        <v>0</v>
      </c>
      <c r="I175" s="54">
        <v>-14707558</v>
      </c>
      <c r="J175" s="54">
        <v>-40726341</v>
      </c>
      <c r="K175" s="54">
        <v>26018783</v>
      </c>
      <c r="N175" s="6"/>
    </row>
    <row r="176" spans="1:14" hidden="1" outlineLevel="1">
      <c r="A176" s="4" t="s">
        <v>167</v>
      </c>
      <c r="B176" s="54">
        <v>-18245907</v>
      </c>
      <c r="C176" s="54">
        <v>0</v>
      </c>
      <c r="D176" s="54"/>
      <c r="E176" s="54">
        <v>3389189</v>
      </c>
      <c r="F176" s="54">
        <v>2679921</v>
      </c>
      <c r="G176" s="54">
        <v>6069110</v>
      </c>
      <c r="H176" s="54">
        <v>0</v>
      </c>
      <c r="I176" s="54">
        <v>-12176797</v>
      </c>
      <c r="J176" s="54">
        <v>-12556793</v>
      </c>
      <c r="K176" s="54">
        <v>379996</v>
      </c>
      <c r="N176" s="6"/>
    </row>
    <row r="177" spans="1:14" hidden="1" outlineLevel="1">
      <c r="A177" s="4" t="s">
        <v>168</v>
      </c>
      <c r="B177" s="54">
        <v>-380456109</v>
      </c>
      <c r="C177" s="54">
        <v>0</v>
      </c>
      <c r="D177" s="54"/>
      <c r="E177" s="54">
        <v>57953082</v>
      </c>
      <c r="F177" s="54">
        <v>80485131</v>
      </c>
      <c r="G177" s="54">
        <v>138438213</v>
      </c>
      <c r="H177" s="54">
        <v>0</v>
      </c>
      <c r="I177" s="54">
        <v>-242017896</v>
      </c>
      <c r="J177" s="54">
        <v>-257004150</v>
      </c>
      <c r="K177" s="54">
        <v>14986254</v>
      </c>
      <c r="N177" s="6"/>
    </row>
    <row r="178" spans="1:14" hidden="1" outlineLevel="1">
      <c r="A178" s="4" t="s">
        <v>169</v>
      </c>
      <c r="B178" s="54">
        <v>-15790995</v>
      </c>
      <c r="C178" s="54">
        <v>0</v>
      </c>
      <c r="D178" s="54"/>
      <c r="E178" s="54">
        <v>0</v>
      </c>
      <c r="F178" s="54">
        <v>2710457</v>
      </c>
      <c r="G178" s="54">
        <v>2710457</v>
      </c>
      <c r="H178" s="54">
        <v>0</v>
      </c>
      <c r="I178" s="54">
        <v>-13080538</v>
      </c>
      <c r="J178" s="54">
        <v>-13080537</v>
      </c>
      <c r="K178" s="54">
        <v>-1</v>
      </c>
      <c r="N178" s="6"/>
    </row>
    <row r="179" spans="1:14" hidden="1" outlineLevel="1">
      <c r="A179" s="4" t="s">
        <v>170</v>
      </c>
      <c r="B179" s="54">
        <v>-34411545</v>
      </c>
      <c r="C179" s="54">
        <v>0</v>
      </c>
      <c r="D179" s="54"/>
      <c r="E179" s="54">
        <v>0</v>
      </c>
      <c r="F179" s="54">
        <v>11132739</v>
      </c>
      <c r="G179" s="54">
        <v>11132739</v>
      </c>
      <c r="H179" s="54">
        <v>0</v>
      </c>
      <c r="I179" s="54">
        <v>-23278806</v>
      </c>
      <c r="J179" s="54">
        <v>-23278806</v>
      </c>
      <c r="K179" s="54">
        <v>0</v>
      </c>
      <c r="N179" s="6"/>
    </row>
    <row r="180" spans="1:14" hidden="1" outlineLevel="1">
      <c r="A180" s="4" t="s">
        <v>171</v>
      </c>
      <c r="B180" s="54">
        <v>-5554251</v>
      </c>
      <c r="C180" s="54">
        <v>0</v>
      </c>
      <c r="D180" s="54"/>
      <c r="E180" s="54">
        <v>1330661</v>
      </c>
      <c r="F180" s="54">
        <v>1745644</v>
      </c>
      <c r="G180" s="54">
        <v>3076305</v>
      </c>
      <c r="H180" s="54">
        <v>0</v>
      </c>
      <c r="I180" s="54">
        <v>-2477946</v>
      </c>
      <c r="J180" s="54">
        <v>-5203287</v>
      </c>
      <c r="K180" s="54">
        <v>2725341</v>
      </c>
      <c r="N180" s="6"/>
    </row>
    <row r="181" spans="1:14" hidden="1" outlineLevel="1">
      <c r="A181" s="4" t="s">
        <v>172</v>
      </c>
      <c r="B181" s="54">
        <v>-14301126</v>
      </c>
      <c r="C181" s="54">
        <v>0</v>
      </c>
      <c r="D181" s="54"/>
      <c r="E181" s="54">
        <v>8450994</v>
      </c>
      <c r="F181" s="54">
        <v>2017610</v>
      </c>
      <c r="G181" s="54">
        <v>10468604</v>
      </c>
      <c r="H181" s="54">
        <v>0</v>
      </c>
      <c r="I181" s="54">
        <v>-3832522</v>
      </c>
      <c r="J181" s="54">
        <v>-7781315</v>
      </c>
      <c r="K181" s="54">
        <v>3948793</v>
      </c>
      <c r="N181" s="6"/>
    </row>
    <row r="182" spans="1:14" hidden="1" outlineLevel="1">
      <c r="A182" s="4" t="s">
        <v>173</v>
      </c>
      <c r="B182" s="54">
        <v>0</v>
      </c>
      <c r="C182" s="54">
        <v>0</v>
      </c>
      <c r="D182" s="54"/>
      <c r="E182" s="54">
        <v>68039</v>
      </c>
      <c r="F182" s="54">
        <v>0</v>
      </c>
      <c r="G182" s="54">
        <v>68039</v>
      </c>
      <c r="H182" s="54">
        <v>0</v>
      </c>
      <c r="I182" s="54">
        <v>68039</v>
      </c>
      <c r="J182" s="54">
        <v>0</v>
      </c>
      <c r="K182" s="54">
        <v>68039</v>
      </c>
      <c r="N182" s="6"/>
    </row>
    <row r="183" spans="1:14" hidden="1" outlineLevel="1">
      <c r="A183" s="4" t="s">
        <v>174</v>
      </c>
      <c r="B183" s="54">
        <v>-11713554</v>
      </c>
      <c r="C183" s="54">
        <v>0</v>
      </c>
      <c r="D183" s="54"/>
      <c r="E183" s="54">
        <v>0</v>
      </c>
      <c r="F183" s="54">
        <v>3324684</v>
      </c>
      <c r="G183" s="54">
        <v>3324684</v>
      </c>
      <c r="H183" s="54">
        <v>0</v>
      </c>
      <c r="I183" s="54">
        <v>-8388870</v>
      </c>
      <c r="J183" s="54">
        <v>-8329968</v>
      </c>
      <c r="K183" s="54">
        <v>-58902</v>
      </c>
      <c r="N183" s="6"/>
    </row>
    <row r="184" spans="1:14" hidden="1" outlineLevel="1">
      <c r="A184" s="4" t="s">
        <v>175</v>
      </c>
      <c r="B184" s="54">
        <v>-36625509</v>
      </c>
      <c r="C184" s="54">
        <v>0</v>
      </c>
      <c r="D184" s="54"/>
      <c r="E184" s="54">
        <v>9195253</v>
      </c>
      <c r="F184" s="54">
        <v>2883591</v>
      </c>
      <c r="G184" s="54">
        <v>12078844</v>
      </c>
      <c r="H184" s="54">
        <v>0</v>
      </c>
      <c r="I184" s="54">
        <v>-24546665</v>
      </c>
      <c r="J184" s="54">
        <v>-26597603</v>
      </c>
      <c r="K184" s="54">
        <v>2050938</v>
      </c>
      <c r="N184" s="6"/>
    </row>
    <row r="185" spans="1:14" hidden="1" outlineLevel="1">
      <c r="A185" s="4" t="s">
        <v>176</v>
      </c>
      <c r="B185" s="54">
        <v>0</v>
      </c>
      <c r="C185" s="54">
        <v>0</v>
      </c>
      <c r="D185" s="54"/>
      <c r="E185" s="54">
        <v>108215</v>
      </c>
      <c r="F185" s="54">
        <v>0</v>
      </c>
      <c r="G185" s="54">
        <v>108215</v>
      </c>
      <c r="H185" s="54">
        <v>0</v>
      </c>
      <c r="I185" s="54">
        <v>108215</v>
      </c>
      <c r="J185" s="54">
        <v>15000</v>
      </c>
      <c r="K185" s="54">
        <v>93215</v>
      </c>
      <c r="N185" s="6"/>
    </row>
    <row r="186" spans="1:14" hidden="1" outlineLevel="1">
      <c r="A186" s="4" t="s">
        <v>177</v>
      </c>
      <c r="B186" s="54">
        <v>-17963217</v>
      </c>
      <c r="C186" s="54">
        <v>0</v>
      </c>
      <c r="D186" s="54"/>
      <c r="E186" s="54">
        <v>8560709</v>
      </c>
      <c r="F186" s="54">
        <v>3594007</v>
      </c>
      <c r="G186" s="54">
        <v>12154716</v>
      </c>
      <c r="H186" s="54">
        <v>0</v>
      </c>
      <c r="I186" s="54">
        <v>-5808501</v>
      </c>
      <c r="J186" s="54">
        <v>-8758188</v>
      </c>
      <c r="K186" s="54">
        <v>2949687</v>
      </c>
      <c r="N186" s="6"/>
    </row>
    <row r="187" spans="1:14" hidden="1" outlineLevel="1">
      <c r="A187" s="4" t="s">
        <v>178</v>
      </c>
      <c r="B187" s="54">
        <v>0</v>
      </c>
      <c r="C187" s="54">
        <v>0</v>
      </c>
      <c r="D187" s="54"/>
      <c r="E187" s="54">
        <v>35934</v>
      </c>
      <c r="F187" s="54">
        <v>2129733</v>
      </c>
      <c r="G187" s="54">
        <v>2165667</v>
      </c>
      <c r="H187" s="54">
        <v>0</v>
      </c>
      <c r="I187" s="54">
        <v>2165667</v>
      </c>
      <c r="J187" s="54">
        <v>2129733</v>
      </c>
      <c r="K187" s="54">
        <v>35934</v>
      </c>
      <c r="N187" s="6"/>
    </row>
    <row r="188" spans="1:14" hidden="1" outlineLevel="1">
      <c r="A188" s="4" t="s">
        <v>179</v>
      </c>
      <c r="B188" s="54">
        <v>-265207491</v>
      </c>
      <c r="C188" s="54">
        <v>0</v>
      </c>
      <c r="D188" s="54"/>
      <c r="E188" s="54">
        <v>76871077</v>
      </c>
      <c r="F188" s="54">
        <v>48432313</v>
      </c>
      <c r="G188" s="54">
        <v>125303390</v>
      </c>
      <c r="H188" s="54">
        <v>0</v>
      </c>
      <c r="I188" s="54">
        <v>-139904101</v>
      </c>
      <c r="J188" s="54">
        <v>-174657056</v>
      </c>
      <c r="K188" s="54">
        <v>34752955</v>
      </c>
      <c r="N188" s="6"/>
    </row>
    <row r="189" spans="1:14" hidden="1" outlineLevel="1">
      <c r="A189" s="4" t="s">
        <v>180</v>
      </c>
      <c r="B189" s="54">
        <v>-44809812</v>
      </c>
      <c r="C189" s="54">
        <v>0</v>
      </c>
      <c r="D189" s="54"/>
      <c r="E189" s="54">
        <v>0</v>
      </c>
      <c r="F189" s="54">
        <v>12719268</v>
      </c>
      <c r="G189" s="54">
        <v>12719268</v>
      </c>
      <c r="H189" s="54">
        <v>0</v>
      </c>
      <c r="I189" s="54">
        <v>-32090544</v>
      </c>
      <c r="J189" s="54">
        <v>-32592276</v>
      </c>
      <c r="K189" s="54">
        <v>501732</v>
      </c>
      <c r="N189" s="6"/>
    </row>
    <row r="190" spans="1:14" hidden="1" outlineLevel="1">
      <c r="A190" s="4" t="s">
        <v>181</v>
      </c>
      <c r="B190" s="54">
        <v>-3987711</v>
      </c>
      <c r="C190" s="54">
        <v>0</v>
      </c>
      <c r="D190" s="54"/>
      <c r="E190" s="54">
        <v>1367808</v>
      </c>
      <c r="F190" s="54">
        <v>452474</v>
      </c>
      <c r="G190" s="54">
        <v>1820282</v>
      </c>
      <c r="H190" s="54">
        <v>0</v>
      </c>
      <c r="I190" s="54">
        <v>-2167429</v>
      </c>
      <c r="J190" s="54">
        <v>-2081189</v>
      </c>
      <c r="K190" s="54">
        <v>-86240</v>
      </c>
      <c r="N190" s="6"/>
    </row>
    <row r="191" spans="1:14" hidden="1" outlineLevel="1">
      <c r="A191" s="4" t="s">
        <v>182</v>
      </c>
      <c r="B191" s="54">
        <v>-123777531</v>
      </c>
      <c r="C191" s="54">
        <v>0</v>
      </c>
      <c r="D191" s="54"/>
      <c r="E191" s="54">
        <v>39060715</v>
      </c>
      <c r="F191" s="54">
        <v>16081722</v>
      </c>
      <c r="G191" s="54">
        <v>55142437</v>
      </c>
      <c r="H191" s="54">
        <v>0</v>
      </c>
      <c r="I191" s="54">
        <v>-68635094</v>
      </c>
      <c r="J191" s="54">
        <v>-85482665</v>
      </c>
      <c r="K191" s="54">
        <v>16847571</v>
      </c>
      <c r="N191" s="6"/>
    </row>
    <row r="192" spans="1:14" hidden="1" outlineLevel="1">
      <c r="A192" s="4" t="s">
        <v>183</v>
      </c>
      <c r="B192" s="54">
        <v>-29756295</v>
      </c>
      <c r="C192" s="54">
        <v>0</v>
      </c>
      <c r="D192" s="54"/>
      <c r="E192" s="54">
        <v>3156483</v>
      </c>
      <c r="F192" s="54">
        <v>7299002</v>
      </c>
      <c r="G192" s="54">
        <v>10455485</v>
      </c>
      <c r="H192" s="54">
        <v>0</v>
      </c>
      <c r="I192" s="54">
        <v>-19300810</v>
      </c>
      <c r="J192" s="54">
        <v>-19543042</v>
      </c>
      <c r="K192" s="54">
        <v>242232</v>
      </c>
      <c r="N192" s="6"/>
    </row>
    <row r="193" spans="1:15" hidden="1" outlineLevel="1">
      <c r="A193" s="4" t="s">
        <v>184</v>
      </c>
      <c r="B193" s="54">
        <v>-10188225</v>
      </c>
      <c r="C193" s="54">
        <v>0</v>
      </c>
      <c r="D193" s="54"/>
      <c r="E193" s="54">
        <v>0</v>
      </c>
      <c r="F193" s="54">
        <v>2971355</v>
      </c>
      <c r="G193" s="54">
        <v>2971355</v>
      </c>
      <c r="H193" s="54">
        <v>0</v>
      </c>
      <c r="I193" s="54">
        <v>-7216870</v>
      </c>
      <c r="J193" s="54">
        <v>-6955389</v>
      </c>
      <c r="K193" s="54">
        <v>-261481</v>
      </c>
      <c r="N193" s="6"/>
    </row>
    <row r="194" spans="1:15" hidden="1" outlineLevel="1">
      <c r="A194" s="4" t="s">
        <v>185</v>
      </c>
      <c r="B194" s="54">
        <v>-9710820</v>
      </c>
      <c r="C194" s="54">
        <v>0</v>
      </c>
      <c r="D194" s="54"/>
      <c r="E194" s="54">
        <v>0</v>
      </c>
      <c r="F194" s="54">
        <v>6611193</v>
      </c>
      <c r="G194" s="54">
        <v>6611193</v>
      </c>
      <c r="H194" s="54">
        <v>0</v>
      </c>
      <c r="I194" s="54">
        <v>-3099627</v>
      </c>
      <c r="J194" s="54">
        <v>-5128353</v>
      </c>
      <c r="K194" s="54">
        <v>2028726</v>
      </c>
      <c r="N194" s="6"/>
    </row>
    <row r="195" spans="1:15" hidden="1" outlineLevel="1">
      <c r="A195" s="4" t="s">
        <v>186</v>
      </c>
      <c r="B195" s="54">
        <v>-38534787</v>
      </c>
      <c r="C195" s="54">
        <v>0</v>
      </c>
      <c r="D195" s="54"/>
      <c r="E195" s="54">
        <v>29425348</v>
      </c>
      <c r="F195" s="54">
        <v>1268100</v>
      </c>
      <c r="G195" s="54">
        <v>30693448</v>
      </c>
      <c r="H195" s="54">
        <v>0</v>
      </c>
      <c r="I195" s="54">
        <v>-7841339</v>
      </c>
      <c r="J195" s="54">
        <v>180075259</v>
      </c>
      <c r="K195" s="54">
        <v>-187916598</v>
      </c>
      <c r="N195" s="6"/>
    </row>
    <row r="196" spans="1:15" hidden="1" outlineLevel="1">
      <c r="A196" s="4" t="s">
        <v>187</v>
      </c>
      <c r="B196" s="54">
        <v>-21952314</v>
      </c>
      <c r="C196" s="54">
        <v>0</v>
      </c>
      <c r="D196" s="54"/>
      <c r="E196" s="54">
        <v>20561696</v>
      </c>
      <c r="F196" s="54">
        <v>0</v>
      </c>
      <c r="G196" s="54">
        <v>20561696</v>
      </c>
      <c r="H196" s="54">
        <v>0</v>
      </c>
      <c r="I196" s="54">
        <v>-1390618</v>
      </c>
      <c r="J196" s="54">
        <v>-3038814</v>
      </c>
      <c r="K196" s="54">
        <v>1648196</v>
      </c>
      <c r="N196" s="6"/>
    </row>
    <row r="197" spans="1:15" hidden="1" outlineLevel="1">
      <c r="A197" s="4" t="s">
        <v>188</v>
      </c>
      <c r="B197" s="54">
        <v>-24454458</v>
      </c>
      <c r="C197" s="54">
        <v>0</v>
      </c>
      <c r="D197" s="54"/>
      <c r="E197" s="54">
        <v>21378144</v>
      </c>
      <c r="F197" s="54">
        <v>2380899</v>
      </c>
      <c r="G197" s="54">
        <v>23759043</v>
      </c>
      <c r="H197" s="54">
        <v>0</v>
      </c>
      <c r="I197" s="54">
        <v>-695415</v>
      </c>
      <c r="J197" s="54">
        <v>-2809458</v>
      </c>
      <c r="K197" s="54">
        <v>2114043</v>
      </c>
      <c r="N197" s="6"/>
    </row>
    <row r="198" spans="1:15" hidden="1" outlineLevel="1">
      <c r="A198" s="4" t="s">
        <v>189</v>
      </c>
      <c r="B198" s="54">
        <v>-24728355</v>
      </c>
      <c r="C198" s="54">
        <v>0</v>
      </c>
      <c r="D198" s="54"/>
      <c r="E198" s="54">
        <v>17508887</v>
      </c>
      <c r="F198" s="54">
        <v>0</v>
      </c>
      <c r="G198" s="54">
        <v>17508887</v>
      </c>
      <c r="H198" s="54">
        <v>0</v>
      </c>
      <c r="I198" s="54">
        <v>-7219468</v>
      </c>
      <c r="J198" s="54">
        <v>-2993355</v>
      </c>
      <c r="K198" s="54">
        <v>-4226113</v>
      </c>
      <c r="N198" s="6"/>
    </row>
    <row r="199" spans="1:15" hidden="1" outlineLevel="1">
      <c r="A199" s="4" t="s">
        <v>282</v>
      </c>
      <c r="B199" s="54">
        <v>0</v>
      </c>
      <c r="C199" s="54">
        <v>0</v>
      </c>
      <c r="D199" s="54"/>
      <c r="E199" s="54">
        <v>2439733</v>
      </c>
      <c r="F199" s="54">
        <v>0</v>
      </c>
      <c r="G199" s="54">
        <v>2439733</v>
      </c>
      <c r="H199" s="54">
        <v>0</v>
      </c>
      <c r="I199" s="54">
        <v>2439733</v>
      </c>
      <c r="J199" s="54">
        <v>0</v>
      </c>
      <c r="K199" s="54">
        <v>2439733</v>
      </c>
      <c r="N199" s="6"/>
    </row>
    <row r="200" spans="1:15" hidden="1" outlineLevel="1">
      <c r="A200" s="4" t="s">
        <v>190</v>
      </c>
      <c r="B200" s="54">
        <v>0</v>
      </c>
      <c r="C200" s="54">
        <v>0</v>
      </c>
      <c r="D200" s="54"/>
      <c r="E200" s="54">
        <v>29857</v>
      </c>
      <c r="F200" s="54">
        <v>0</v>
      </c>
      <c r="G200" s="54">
        <v>29857</v>
      </c>
      <c r="H200" s="54">
        <v>1498293183</v>
      </c>
      <c r="I200" s="54">
        <v>1498323040</v>
      </c>
      <c r="J200" s="54">
        <v>1356736617</v>
      </c>
      <c r="K200" s="54">
        <v>141586423</v>
      </c>
      <c r="N200" s="6"/>
    </row>
    <row r="201" spans="1:15" collapsed="1">
      <c r="A201" s="2" t="s">
        <v>191</v>
      </c>
      <c r="B201" s="3">
        <v>-89924346</v>
      </c>
      <c r="C201" s="3">
        <v>66150941</v>
      </c>
      <c r="D201" s="3"/>
      <c r="E201" s="3">
        <v>41350658</v>
      </c>
      <c r="F201" s="3">
        <v>1560552</v>
      </c>
      <c r="G201" s="3">
        <v>109062151</v>
      </c>
      <c r="H201" s="3">
        <v>0</v>
      </c>
      <c r="I201" s="3">
        <v>19137805</v>
      </c>
      <c r="J201" s="3">
        <v>11952394</v>
      </c>
      <c r="K201" s="3">
        <v>7185411</v>
      </c>
      <c r="N201" s="6"/>
    </row>
    <row r="202" spans="1:15" hidden="1" outlineLevel="1">
      <c r="A202" s="4" t="s">
        <v>192</v>
      </c>
      <c r="B202" s="54">
        <v>-79328652</v>
      </c>
      <c r="C202" s="54">
        <v>66150941</v>
      </c>
      <c r="D202" s="54"/>
      <c r="E202" s="54">
        <v>29976802</v>
      </c>
      <c r="F202" s="54">
        <v>0</v>
      </c>
      <c r="G202" s="54">
        <v>96127743</v>
      </c>
      <c r="H202" s="54">
        <v>0</v>
      </c>
      <c r="I202" s="54">
        <v>16799091</v>
      </c>
      <c r="J202" s="54">
        <v>5237082</v>
      </c>
      <c r="K202" s="54">
        <v>11562009</v>
      </c>
      <c r="N202" s="6"/>
    </row>
    <row r="203" spans="1:15" hidden="1" outlineLevel="1">
      <c r="A203" s="4" t="s">
        <v>193</v>
      </c>
      <c r="B203" s="54">
        <v>-3253050</v>
      </c>
      <c r="C203" s="54">
        <v>0</v>
      </c>
      <c r="D203" s="54"/>
      <c r="E203" s="54">
        <v>2163454</v>
      </c>
      <c r="F203" s="54">
        <v>1325322</v>
      </c>
      <c r="G203" s="54">
        <v>3488776</v>
      </c>
      <c r="H203" s="54">
        <v>0</v>
      </c>
      <c r="I203" s="54">
        <v>235726</v>
      </c>
      <c r="J203" s="54">
        <v>1380322</v>
      </c>
      <c r="K203" s="54">
        <v>-1144596</v>
      </c>
      <c r="N203" s="6"/>
    </row>
    <row r="204" spans="1:15" hidden="1" outlineLevel="1">
      <c r="A204" s="4" t="s">
        <v>194</v>
      </c>
      <c r="B204" s="54">
        <v>-7342644</v>
      </c>
      <c r="C204" s="54">
        <v>0</v>
      </c>
      <c r="D204" s="54"/>
      <c r="E204" s="54">
        <v>9210402</v>
      </c>
      <c r="F204" s="54">
        <v>235230</v>
      </c>
      <c r="G204" s="54">
        <v>9445632</v>
      </c>
      <c r="H204" s="54">
        <v>0</v>
      </c>
      <c r="I204" s="54">
        <v>2102988</v>
      </c>
      <c r="J204" s="54">
        <v>5334990</v>
      </c>
      <c r="K204" s="54">
        <v>-3232002</v>
      </c>
      <c r="N204" s="6"/>
    </row>
    <row r="205" spans="1:15" collapsed="1">
      <c r="A205" s="2" t="s">
        <v>195</v>
      </c>
      <c r="B205" s="3">
        <v>0</v>
      </c>
      <c r="C205" s="3">
        <v>0</v>
      </c>
      <c r="D205" s="3"/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N205" s="6"/>
    </row>
    <row r="206" spans="1:15">
      <c r="A206" s="2" t="s">
        <v>196</v>
      </c>
      <c r="B206" s="3">
        <v>0</v>
      </c>
      <c r="C206" s="3">
        <v>0</v>
      </c>
      <c r="D206" s="3"/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N206" s="6"/>
    </row>
    <row r="207" spans="1:15">
      <c r="A207" s="2" t="s">
        <v>197</v>
      </c>
      <c r="B207" s="3">
        <v>3739108000</v>
      </c>
      <c r="C207" s="3"/>
      <c r="D207" s="3"/>
      <c r="E207" s="3">
        <v>-3739108000</v>
      </c>
      <c r="F207" s="3">
        <v>0</v>
      </c>
      <c r="G207" s="3">
        <v>-3739108000</v>
      </c>
      <c r="H207" s="3"/>
      <c r="I207" s="3">
        <v>0</v>
      </c>
      <c r="J207" s="3">
        <v>0</v>
      </c>
      <c r="K207" s="3">
        <v>0</v>
      </c>
      <c r="N207" s="6"/>
    </row>
    <row r="208" spans="1:15" ht="6.75" customHeight="1">
      <c r="B208" s="5"/>
      <c r="C208" s="5"/>
      <c r="D208" s="5"/>
      <c r="E208" s="5"/>
      <c r="F208" s="5"/>
      <c r="G208" s="5"/>
      <c r="H208" s="5"/>
      <c r="I208" s="5"/>
      <c r="J208" s="5"/>
      <c r="K208" s="5"/>
      <c r="O208" s="6"/>
    </row>
    <row r="209" spans="1:15" ht="15">
      <c r="B209" s="5"/>
      <c r="C209" s="5"/>
      <c r="D209" s="5"/>
      <c r="E209" s="5"/>
      <c r="F209" s="5"/>
      <c r="G209" s="6"/>
      <c r="H209" s="7" t="s">
        <v>198</v>
      </c>
      <c r="I209" s="8">
        <v>-501794967</v>
      </c>
      <c r="J209" s="8">
        <v>-752794065</v>
      </c>
      <c r="K209" s="8">
        <v>250999098</v>
      </c>
      <c r="N209" s="6"/>
      <c r="O209" s="6"/>
    </row>
    <row r="210" spans="1:15">
      <c r="B210" s="5"/>
      <c r="C210" s="5"/>
      <c r="D210" s="5"/>
      <c r="E210" s="5"/>
      <c r="F210" s="5"/>
      <c r="G210" s="5"/>
      <c r="H210" s="5"/>
      <c r="I210" s="5"/>
      <c r="J210" s="5"/>
      <c r="K210" s="5"/>
      <c r="O210" s="6"/>
    </row>
    <row r="211" spans="1:15"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5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5" ht="14.25" customHeight="1">
      <c r="A213" s="2" t="s">
        <v>199</v>
      </c>
      <c r="B213" s="3">
        <v>-264676327</v>
      </c>
      <c r="C213" s="3">
        <v>60163308</v>
      </c>
      <c r="D213" s="3"/>
      <c r="E213" s="3">
        <v>148682359</v>
      </c>
      <c r="F213" s="3">
        <v>22927266</v>
      </c>
      <c r="G213" s="3">
        <v>231772933</v>
      </c>
      <c r="H213" s="3">
        <v>0</v>
      </c>
      <c r="I213" s="3">
        <v>-32903394</v>
      </c>
      <c r="J213" s="3">
        <v>-33104998</v>
      </c>
      <c r="K213" s="3">
        <v>201604</v>
      </c>
    </row>
    <row r="214" spans="1:15" hidden="1" outlineLevel="1">
      <c r="A214" s="4" t="s">
        <v>200</v>
      </c>
      <c r="B214" s="54">
        <v>-251167102</v>
      </c>
      <c r="C214" s="54">
        <v>0</v>
      </c>
      <c r="D214" s="54"/>
      <c r="E214" s="54">
        <v>0</v>
      </c>
      <c r="F214" s="54">
        <v>0</v>
      </c>
      <c r="G214" s="54">
        <v>0</v>
      </c>
      <c r="H214" s="54">
        <v>0</v>
      </c>
      <c r="I214" s="54">
        <v>-251167102</v>
      </c>
      <c r="J214" s="54">
        <v>-255300000</v>
      </c>
      <c r="K214" s="54">
        <v>4132898</v>
      </c>
    </row>
    <row r="215" spans="1:15" hidden="1" outlineLevel="1">
      <c r="A215" s="4" t="s">
        <v>201</v>
      </c>
      <c r="B215" s="54">
        <v>0</v>
      </c>
      <c r="C215" s="54">
        <v>0</v>
      </c>
      <c r="D215" s="54"/>
      <c r="E215" s="54">
        <v>71773185</v>
      </c>
      <c r="F215" s="54">
        <v>0</v>
      </c>
      <c r="G215" s="54">
        <v>71773185</v>
      </c>
      <c r="H215" s="54">
        <v>0</v>
      </c>
      <c r="I215" s="54">
        <v>71773185</v>
      </c>
      <c r="J215" s="54">
        <v>69342344</v>
      </c>
      <c r="K215" s="54">
        <v>2430841</v>
      </c>
    </row>
    <row r="216" spans="1:15" hidden="1" outlineLevel="1">
      <c r="A216" s="4" t="s">
        <v>202</v>
      </c>
      <c r="B216" s="54">
        <v>0</v>
      </c>
      <c r="C216" s="54">
        <v>0</v>
      </c>
      <c r="D216" s="54"/>
      <c r="E216" s="54">
        <v>56300712</v>
      </c>
      <c r="F216" s="54">
        <v>0</v>
      </c>
      <c r="G216" s="54">
        <v>56300712</v>
      </c>
      <c r="H216" s="54">
        <v>0</v>
      </c>
      <c r="I216" s="54">
        <v>56300712</v>
      </c>
      <c r="J216" s="54">
        <v>63622471</v>
      </c>
      <c r="K216" s="54">
        <v>-7321759</v>
      </c>
    </row>
    <row r="217" spans="1:15" hidden="1" outlineLevel="1">
      <c r="A217" s="4" t="s">
        <v>203</v>
      </c>
      <c r="B217" s="54">
        <v>-13509225</v>
      </c>
      <c r="C217" s="54">
        <v>60163308</v>
      </c>
      <c r="D217" s="54"/>
      <c r="E217" s="54">
        <v>20608462</v>
      </c>
      <c r="F217" s="54">
        <v>0</v>
      </c>
      <c r="G217" s="54">
        <v>80771770</v>
      </c>
      <c r="H217" s="54">
        <v>0</v>
      </c>
      <c r="I217" s="54">
        <v>67262545</v>
      </c>
      <c r="J217" s="54">
        <v>71282963</v>
      </c>
      <c r="K217" s="54">
        <v>-4020418</v>
      </c>
    </row>
    <row r="218" spans="1:15" hidden="1" outlineLevel="1">
      <c r="A218" s="4" t="s">
        <v>204</v>
      </c>
      <c r="B218" s="54">
        <v>0</v>
      </c>
      <c r="C218" s="54">
        <v>0</v>
      </c>
      <c r="D218" s="54"/>
      <c r="E218" s="54">
        <v>0</v>
      </c>
      <c r="F218" s="54">
        <v>22927266</v>
      </c>
      <c r="G218" s="54">
        <v>22927266</v>
      </c>
      <c r="H218" s="54">
        <v>0</v>
      </c>
      <c r="I218" s="54">
        <v>22927266</v>
      </c>
      <c r="J218" s="54">
        <v>17947224</v>
      </c>
      <c r="K218" s="54">
        <v>4980042</v>
      </c>
    </row>
    <row r="219" spans="1:15" collapsed="1">
      <c r="A219" s="2" t="s">
        <v>205</v>
      </c>
      <c r="B219" s="3">
        <v>-448086050</v>
      </c>
      <c r="C219" s="3">
        <v>0</v>
      </c>
      <c r="D219" s="3">
        <v>0</v>
      </c>
      <c r="E219" s="3">
        <v>403180313</v>
      </c>
      <c r="F219" s="3">
        <v>16379492</v>
      </c>
      <c r="G219" s="3">
        <v>419559805</v>
      </c>
      <c r="H219" s="3">
        <v>-1366368</v>
      </c>
      <c r="I219" s="3">
        <v>-29892613</v>
      </c>
      <c r="J219" s="3">
        <v>-35377455</v>
      </c>
      <c r="K219" s="3">
        <v>5484842</v>
      </c>
    </row>
    <row r="220" spans="1:15" hidden="1" outlineLevel="1">
      <c r="A220" s="4" t="s">
        <v>206</v>
      </c>
      <c r="B220" s="54">
        <v>-448086050</v>
      </c>
      <c r="C220" s="54">
        <v>0</v>
      </c>
      <c r="D220" s="54"/>
      <c r="E220" s="54">
        <v>43315</v>
      </c>
      <c r="F220" s="54">
        <v>0</v>
      </c>
      <c r="G220" s="54">
        <v>43315</v>
      </c>
      <c r="H220" s="54">
        <v>0</v>
      </c>
      <c r="I220" s="54">
        <v>-448042735</v>
      </c>
      <c r="J220" s="54">
        <v>-433375472</v>
      </c>
      <c r="K220" s="54">
        <v>-14667263</v>
      </c>
    </row>
    <row r="221" spans="1:15" hidden="1" outlineLevel="1">
      <c r="A221" s="4" t="s">
        <v>207</v>
      </c>
      <c r="B221" s="54">
        <v>0</v>
      </c>
      <c r="C221" s="54"/>
      <c r="D221" s="54"/>
      <c r="E221" s="54">
        <v>101921500</v>
      </c>
      <c r="F221" s="54">
        <v>0</v>
      </c>
      <c r="G221" s="54">
        <v>101921500</v>
      </c>
      <c r="H221" s="54">
        <v>0</v>
      </c>
      <c r="I221" s="54">
        <v>101921500</v>
      </c>
      <c r="J221" s="54">
        <v>108522333</v>
      </c>
      <c r="K221" s="54">
        <v>-6600833</v>
      </c>
    </row>
    <row r="222" spans="1:15" hidden="1" outlineLevel="1">
      <c r="A222" s="4" t="s">
        <v>208</v>
      </c>
      <c r="B222" s="54">
        <v>0</v>
      </c>
      <c r="C222" s="54">
        <v>0</v>
      </c>
      <c r="D222" s="54"/>
      <c r="E222" s="54">
        <v>244956900</v>
      </c>
      <c r="F222" s="54">
        <v>0</v>
      </c>
      <c r="G222" s="54">
        <v>244956900</v>
      </c>
      <c r="H222" s="54">
        <v>0</v>
      </c>
      <c r="I222" s="54">
        <v>244956900</v>
      </c>
      <c r="J222" s="54">
        <v>220108696</v>
      </c>
      <c r="K222" s="54">
        <v>24848204</v>
      </c>
    </row>
    <row r="223" spans="1:15" hidden="1" outlineLevel="1">
      <c r="A223" s="4" t="s">
        <v>209</v>
      </c>
      <c r="B223" s="54">
        <v>0</v>
      </c>
      <c r="C223" s="54">
        <v>0</v>
      </c>
      <c r="D223" s="54"/>
      <c r="E223" s="54">
        <v>53164818</v>
      </c>
      <c r="F223" s="54">
        <v>0</v>
      </c>
      <c r="G223" s="54">
        <v>53164818</v>
      </c>
      <c r="H223" s="54">
        <v>0</v>
      </c>
      <c r="I223" s="54">
        <v>53164818</v>
      </c>
      <c r="J223" s="54">
        <v>53250306</v>
      </c>
      <c r="K223" s="54">
        <v>-85488</v>
      </c>
    </row>
    <row r="224" spans="1:15" hidden="1" outlineLevel="1">
      <c r="A224" s="4" t="s">
        <v>210</v>
      </c>
      <c r="B224" s="54">
        <v>0</v>
      </c>
      <c r="C224" s="54">
        <v>0</v>
      </c>
      <c r="D224" s="54"/>
      <c r="E224" s="54">
        <v>2832295</v>
      </c>
      <c r="F224" s="54">
        <v>0</v>
      </c>
      <c r="G224" s="54">
        <v>2832295</v>
      </c>
      <c r="H224" s="54">
        <v>0</v>
      </c>
      <c r="I224" s="54">
        <v>2832295</v>
      </c>
      <c r="J224" s="54">
        <v>1795171</v>
      </c>
      <c r="K224" s="54">
        <v>1037124</v>
      </c>
    </row>
    <row r="225" spans="1:11" hidden="1" outlineLevel="1">
      <c r="A225" s="4" t="s">
        <v>211</v>
      </c>
      <c r="B225" s="54">
        <v>0</v>
      </c>
      <c r="C225" s="54">
        <v>0</v>
      </c>
      <c r="D225" s="54"/>
      <c r="E225" s="54">
        <v>261485</v>
      </c>
      <c r="F225" s="54">
        <v>0</v>
      </c>
      <c r="G225" s="54">
        <v>261485</v>
      </c>
      <c r="H225" s="54">
        <v>-1712835</v>
      </c>
      <c r="I225" s="54">
        <v>-1451350</v>
      </c>
      <c r="J225" s="54">
        <v>-1440000</v>
      </c>
      <c r="K225" s="54">
        <v>-11350</v>
      </c>
    </row>
    <row r="226" spans="1:11" hidden="1" outlineLevel="1">
      <c r="A226" s="4" t="s">
        <v>212</v>
      </c>
      <c r="B226" s="54">
        <v>0</v>
      </c>
      <c r="C226" s="54">
        <v>0</v>
      </c>
      <c r="D226" s="54"/>
      <c r="E226" s="54">
        <v>0</v>
      </c>
      <c r="F226" s="54">
        <v>0</v>
      </c>
      <c r="G226" s="54">
        <v>0</v>
      </c>
      <c r="H226" s="54">
        <v>346467</v>
      </c>
      <c r="I226" s="54">
        <v>346467</v>
      </c>
      <c r="J226" s="54">
        <v>0</v>
      </c>
      <c r="K226" s="54">
        <v>346467</v>
      </c>
    </row>
    <row r="227" spans="1:11" hidden="1" outlineLevel="1">
      <c r="A227" s="4" t="s">
        <v>213</v>
      </c>
      <c r="B227" s="54">
        <v>0</v>
      </c>
      <c r="C227" s="54">
        <v>0</v>
      </c>
      <c r="D227" s="54"/>
      <c r="E227" s="54">
        <v>0</v>
      </c>
      <c r="F227" s="54">
        <v>16379492</v>
      </c>
      <c r="G227" s="54">
        <v>16379492</v>
      </c>
      <c r="H227" s="54">
        <v>0</v>
      </c>
      <c r="I227" s="54">
        <v>16379492</v>
      </c>
      <c r="J227" s="54">
        <v>15761511</v>
      </c>
      <c r="K227" s="54">
        <v>617981</v>
      </c>
    </row>
    <row r="228" spans="1:11" collapsed="1">
      <c r="A228" s="2" t="s">
        <v>214</v>
      </c>
      <c r="B228" s="3">
        <v>-69924764</v>
      </c>
      <c r="C228" s="3">
        <v>0</v>
      </c>
      <c r="D228" s="3"/>
      <c r="E228" s="3">
        <v>54540864</v>
      </c>
      <c r="F228" s="3">
        <v>9473146</v>
      </c>
      <c r="G228" s="3">
        <v>64014010</v>
      </c>
      <c r="H228" s="3">
        <v>22349915</v>
      </c>
      <c r="I228" s="3">
        <v>16439161</v>
      </c>
      <c r="J228" s="3">
        <v>-24997906</v>
      </c>
      <c r="K228" s="3">
        <v>41437067</v>
      </c>
    </row>
    <row r="229" spans="1:11">
      <c r="A229" s="2" t="s">
        <v>215</v>
      </c>
      <c r="B229" s="3">
        <v>-23641897</v>
      </c>
      <c r="C229" s="3">
        <v>0</v>
      </c>
      <c r="D229" s="3"/>
      <c r="E229" s="3">
        <v>16303476</v>
      </c>
      <c r="F229" s="3">
        <v>161684</v>
      </c>
      <c r="G229" s="3">
        <v>16465160</v>
      </c>
      <c r="H229" s="3">
        <v>7150200</v>
      </c>
      <c r="I229" s="3">
        <v>-26537</v>
      </c>
      <c r="J229" s="3">
        <v>-3518422</v>
      </c>
      <c r="K229" s="3">
        <v>3491885</v>
      </c>
    </row>
    <row r="230" spans="1:11" hidden="1" outlineLevel="1">
      <c r="A230" s="4" t="s">
        <v>216</v>
      </c>
      <c r="B230" s="54">
        <v>0</v>
      </c>
      <c r="C230" s="54">
        <v>0</v>
      </c>
      <c r="D230" s="54"/>
      <c r="E230" s="54">
        <v>0</v>
      </c>
      <c r="F230" s="54">
        <v>161684</v>
      </c>
      <c r="G230" s="54">
        <v>161684</v>
      </c>
      <c r="H230" s="54">
        <v>0</v>
      </c>
      <c r="I230" s="54">
        <v>161684</v>
      </c>
      <c r="J230" s="54">
        <v>150876</v>
      </c>
      <c r="K230" s="54">
        <v>10808</v>
      </c>
    </row>
    <row r="231" spans="1:11" hidden="1" outlineLevel="1">
      <c r="A231" s="4" t="s">
        <v>217</v>
      </c>
      <c r="B231" s="54">
        <v>-23641897</v>
      </c>
      <c r="C231" s="54">
        <v>0</v>
      </c>
      <c r="D231" s="54"/>
      <c r="E231" s="54">
        <v>16303476</v>
      </c>
      <c r="F231" s="54">
        <v>0</v>
      </c>
      <c r="G231" s="54">
        <v>16303476</v>
      </c>
      <c r="H231" s="54">
        <v>0</v>
      </c>
      <c r="I231" s="54">
        <v>-7338421</v>
      </c>
      <c r="J231" s="54">
        <v>-8772478</v>
      </c>
      <c r="K231" s="54">
        <v>1434057</v>
      </c>
    </row>
    <row r="232" spans="1:11" hidden="1" outlineLevel="1">
      <c r="A232" s="4" t="s">
        <v>218</v>
      </c>
      <c r="B232" s="54">
        <v>0</v>
      </c>
      <c r="C232" s="54">
        <v>0</v>
      </c>
      <c r="D232" s="54"/>
      <c r="E232" s="54">
        <v>0</v>
      </c>
      <c r="F232" s="54">
        <v>0</v>
      </c>
      <c r="G232" s="54">
        <v>0</v>
      </c>
      <c r="H232" s="54">
        <v>7150200</v>
      </c>
      <c r="I232" s="54">
        <v>7150200</v>
      </c>
      <c r="J232" s="54">
        <v>5103180</v>
      </c>
      <c r="K232" s="54">
        <v>2047020</v>
      </c>
    </row>
    <row r="233" spans="1:11" collapsed="1">
      <c r="A233" s="2" t="s">
        <v>219</v>
      </c>
      <c r="B233" s="3">
        <v>-319985272</v>
      </c>
      <c r="C233" s="3">
        <v>0</v>
      </c>
      <c r="D233" s="3"/>
      <c r="E233" s="3">
        <v>92888298</v>
      </c>
      <c r="F233" s="3">
        <v>36331606</v>
      </c>
      <c r="G233" s="3">
        <v>129219904</v>
      </c>
      <c r="H233" s="3">
        <v>40292251</v>
      </c>
      <c r="I233" s="3">
        <v>-150473117</v>
      </c>
      <c r="J233" s="3">
        <v>-133751831</v>
      </c>
      <c r="K233" s="3">
        <v>-16721286</v>
      </c>
    </row>
    <row r="234" spans="1:11" hidden="1" outlineLevel="1">
      <c r="A234" s="4" t="s">
        <v>220</v>
      </c>
      <c r="B234" s="54">
        <v>-319985272</v>
      </c>
      <c r="C234" s="54">
        <v>0</v>
      </c>
      <c r="D234" s="54"/>
      <c r="E234" s="54">
        <v>0</v>
      </c>
      <c r="F234" s="54">
        <v>0</v>
      </c>
      <c r="G234" s="54">
        <v>0</v>
      </c>
      <c r="H234" s="54">
        <v>0</v>
      </c>
      <c r="I234" s="54">
        <v>-319985272</v>
      </c>
      <c r="J234" s="54">
        <v>-314833050</v>
      </c>
      <c r="K234" s="54">
        <v>-5152222</v>
      </c>
    </row>
    <row r="235" spans="1:11" hidden="1" outlineLevel="1">
      <c r="A235" s="4" t="s">
        <v>221</v>
      </c>
      <c r="B235" s="54">
        <v>0</v>
      </c>
      <c r="C235" s="54">
        <v>0</v>
      </c>
      <c r="D235" s="54"/>
      <c r="E235" s="54">
        <v>82552466</v>
      </c>
      <c r="F235" s="54">
        <v>0</v>
      </c>
      <c r="G235" s="54">
        <v>82552466</v>
      </c>
      <c r="H235" s="54">
        <v>0</v>
      </c>
      <c r="I235" s="54">
        <v>82552466</v>
      </c>
      <c r="J235" s="54">
        <v>93250456</v>
      </c>
      <c r="K235" s="54">
        <v>-10697990</v>
      </c>
    </row>
    <row r="236" spans="1:11" hidden="1" outlineLevel="1">
      <c r="A236" s="4" t="s">
        <v>222</v>
      </c>
      <c r="B236" s="54">
        <v>0</v>
      </c>
      <c r="C236" s="54">
        <v>0</v>
      </c>
      <c r="D236" s="54"/>
      <c r="E236" s="54">
        <v>9425277</v>
      </c>
      <c r="F236" s="54">
        <v>0</v>
      </c>
      <c r="G236" s="54">
        <v>9425277</v>
      </c>
      <c r="H236" s="54">
        <v>0</v>
      </c>
      <c r="I236" s="54">
        <v>9425277</v>
      </c>
      <c r="J236" s="54">
        <v>7429734</v>
      </c>
      <c r="K236" s="54">
        <v>1995543</v>
      </c>
    </row>
    <row r="237" spans="1:11" hidden="1" outlineLevel="1">
      <c r="A237" s="4" t="s">
        <v>223</v>
      </c>
      <c r="B237" s="54">
        <v>0</v>
      </c>
      <c r="C237" s="54">
        <v>0</v>
      </c>
      <c r="D237" s="54"/>
      <c r="E237" s="54">
        <v>910555</v>
      </c>
      <c r="F237" s="54">
        <v>0</v>
      </c>
      <c r="G237" s="54">
        <v>910555</v>
      </c>
      <c r="H237" s="54">
        <v>0</v>
      </c>
      <c r="I237" s="54">
        <v>910555</v>
      </c>
      <c r="J237" s="54">
        <v>6368064</v>
      </c>
      <c r="K237" s="54">
        <v>-5457509</v>
      </c>
    </row>
    <row r="238" spans="1:11" hidden="1" outlineLevel="1">
      <c r="A238" s="4" t="s">
        <v>224</v>
      </c>
      <c r="B238" s="54">
        <v>0</v>
      </c>
      <c r="C238" s="54">
        <v>0</v>
      </c>
      <c r="D238" s="54"/>
      <c r="E238" s="54">
        <v>0</v>
      </c>
      <c r="F238" s="54">
        <v>0</v>
      </c>
      <c r="G238" s="54">
        <v>0</v>
      </c>
      <c r="H238" s="54">
        <v>40292251</v>
      </c>
      <c r="I238" s="54">
        <v>40292251</v>
      </c>
      <c r="J238" s="54">
        <v>37899495</v>
      </c>
      <c r="K238" s="54">
        <v>2392756</v>
      </c>
    </row>
    <row r="239" spans="1:11" hidden="1" outlineLevel="1">
      <c r="A239" s="4" t="s">
        <v>225</v>
      </c>
      <c r="B239" s="54">
        <v>0</v>
      </c>
      <c r="C239" s="54">
        <v>0</v>
      </c>
      <c r="D239" s="54"/>
      <c r="E239" s="54">
        <v>0</v>
      </c>
      <c r="F239" s="54">
        <v>36331606</v>
      </c>
      <c r="G239" s="54">
        <v>36331606</v>
      </c>
      <c r="H239" s="54">
        <v>0</v>
      </c>
      <c r="I239" s="54">
        <v>36331606</v>
      </c>
      <c r="J239" s="54">
        <v>36133470</v>
      </c>
      <c r="K239" s="54">
        <v>198136</v>
      </c>
    </row>
    <row r="240" spans="1:11" collapsed="1">
      <c r="A240" s="2" t="s">
        <v>226</v>
      </c>
      <c r="B240" s="3">
        <v>-22608706</v>
      </c>
      <c r="C240" s="3">
        <v>0</v>
      </c>
      <c r="D240" s="3"/>
      <c r="E240" s="3">
        <v>29135972</v>
      </c>
      <c r="F240" s="3">
        <v>0</v>
      </c>
      <c r="G240" s="3">
        <v>29135972</v>
      </c>
      <c r="H240" s="3">
        <v>74168</v>
      </c>
      <c r="I240" s="3">
        <v>6601434</v>
      </c>
      <c r="J240" s="3">
        <v>704500</v>
      </c>
      <c r="K240" s="3">
        <v>5896934</v>
      </c>
    </row>
    <row r="241" spans="1:14" hidden="1" outlineLevel="1">
      <c r="A241" s="4" t="s">
        <v>227</v>
      </c>
      <c r="B241" s="54">
        <v>-22608706</v>
      </c>
      <c r="C241" s="54">
        <v>0</v>
      </c>
      <c r="D241" s="54"/>
      <c r="E241" s="54">
        <v>29135972</v>
      </c>
      <c r="F241" s="54">
        <v>0</v>
      </c>
      <c r="G241" s="54">
        <v>29135972</v>
      </c>
      <c r="H241" s="54">
        <v>74168</v>
      </c>
      <c r="I241" s="54">
        <v>6601434</v>
      </c>
      <c r="J241" s="54">
        <v>704500</v>
      </c>
      <c r="K241" s="54">
        <v>5896934</v>
      </c>
    </row>
    <row r="242" spans="1:14" collapsed="1">
      <c r="A242" s="2" t="s">
        <v>228</v>
      </c>
      <c r="B242" s="3">
        <v>0</v>
      </c>
      <c r="C242" s="3">
        <v>0</v>
      </c>
      <c r="D242" s="3"/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</row>
    <row r="243" spans="1:14">
      <c r="A243" s="2" t="s">
        <v>197</v>
      </c>
      <c r="B243" s="3">
        <v>879296000</v>
      </c>
      <c r="C243" s="3"/>
      <c r="D243" s="3"/>
      <c r="E243" s="3">
        <v>-879269000</v>
      </c>
      <c r="F243" s="3"/>
      <c r="G243" s="3">
        <v>-879269000</v>
      </c>
      <c r="H243" s="3">
        <v>0</v>
      </c>
      <c r="I243" s="3">
        <v>27750000</v>
      </c>
      <c r="J243" s="3">
        <v>27750000</v>
      </c>
      <c r="K243" s="3"/>
    </row>
    <row r="244" spans="1:14" ht="15.75" thickBot="1">
      <c r="A244" s="9" t="s">
        <v>229</v>
      </c>
      <c r="B244" s="10">
        <v>-14086113898</v>
      </c>
      <c r="C244" s="10">
        <v>7557680657</v>
      </c>
      <c r="D244" s="10">
        <v>203633973</v>
      </c>
      <c r="E244" s="10">
        <v>4003587586</v>
      </c>
      <c r="F244" s="10">
        <v>441849464</v>
      </c>
      <c r="G244" s="10">
        <v>12206751680</v>
      </c>
      <c r="H244" s="10">
        <v>1187339185</v>
      </c>
      <c r="I244" s="10">
        <v>-664300033</v>
      </c>
      <c r="J244" s="10">
        <v>-955090177</v>
      </c>
      <c r="K244" s="10">
        <v>290790144</v>
      </c>
    </row>
    <row r="245" spans="1:14" ht="6.75" customHeight="1" thickTop="1">
      <c r="B245" s="11"/>
      <c r="C245" s="11"/>
      <c r="D245" s="11"/>
      <c r="E245" s="11"/>
      <c r="F245" s="11"/>
      <c r="G245" s="11"/>
      <c r="H245" s="11"/>
      <c r="I245" s="11"/>
      <c r="J245" s="11"/>
      <c r="K245" s="11"/>
    </row>
    <row r="246" spans="1:14" ht="15">
      <c r="A246" s="9"/>
      <c r="B246" s="12"/>
      <c r="C246" s="12"/>
      <c r="D246" s="12"/>
      <c r="E246" s="12"/>
      <c r="F246" s="12"/>
      <c r="G246" s="11"/>
      <c r="H246" s="7" t="s">
        <v>230</v>
      </c>
      <c r="I246" s="8">
        <v>-664300033</v>
      </c>
      <c r="J246" s="8">
        <v>-955090177</v>
      </c>
      <c r="K246" s="8">
        <v>290790144</v>
      </c>
      <c r="N246" s="6"/>
    </row>
    <row r="247" spans="1:14">
      <c r="B247" s="6"/>
      <c r="C247" s="6"/>
      <c r="D247" s="6"/>
      <c r="E247" s="6"/>
      <c r="F247" s="6"/>
      <c r="H247" s="6"/>
      <c r="I247" s="6"/>
      <c r="J247" s="6"/>
      <c r="K247" s="6"/>
    </row>
    <row r="248" spans="1:14">
      <c r="B248" s="6"/>
      <c r="C248" s="58"/>
      <c r="D248" s="58"/>
      <c r="E248" s="6"/>
      <c r="F248" s="6"/>
      <c r="G248" s="6"/>
      <c r="H248" s="6"/>
      <c r="I248" s="6"/>
      <c r="J248" s="6"/>
      <c r="K248" s="6"/>
    </row>
    <row r="249" spans="1:14"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4">
      <c r="J250" s="6"/>
    </row>
    <row r="251" spans="1:14">
      <c r="B251" s="6"/>
      <c r="C251" s="6"/>
      <c r="E251" s="6"/>
      <c r="F251" s="6"/>
      <c r="H251" s="6"/>
      <c r="I251" s="6"/>
    </row>
  </sheetData>
  <conditionalFormatting sqref="O4:O5 O21 O26:O34">
    <cfRule type="cellIs" dxfId="4" priority="5" operator="equal">
      <formula>0</formula>
    </cfRule>
  </conditionalFormatting>
  <conditionalFormatting sqref="O7:O18">
    <cfRule type="cellIs" dxfId="3" priority="1" operator="equal">
      <formula>0</formula>
    </cfRule>
  </conditionalFormatting>
  <conditionalFormatting sqref="O23:O24">
    <cfRule type="cellIs" dxfId="2" priority="2" operator="equal">
      <formula>0</formula>
    </cfRule>
  </conditionalFormatting>
  <conditionalFormatting sqref="O36:O41">
    <cfRule type="cellIs" dxfId="1" priority="4" operator="equal">
      <formula>0</formula>
    </cfRule>
  </conditionalFormatting>
  <conditionalFormatting sqref="O45">
    <cfRule type="cellIs" dxfId="0" priority="3" operator="equal">
      <formula>0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DDB8-6A35-44AB-BF86-8F5505E5D5F0}">
  <sheetPr>
    <pageSetUpPr fitToPage="1"/>
  </sheetPr>
  <dimension ref="A1:H50"/>
  <sheetViews>
    <sheetView workbookViewId="0">
      <selection activeCell="E33" sqref="E33"/>
    </sheetView>
  </sheetViews>
  <sheetFormatPr defaultRowHeight="15"/>
  <cols>
    <col min="1" max="1" width="36.5703125" style="4" bestFit="1" customWidth="1"/>
    <col min="2" max="2" width="2.85546875" style="4" customWidth="1"/>
    <col min="3" max="3" width="15.42578125" style="17" customWidth="1"/>
    <col min="4" max="4" width="4.42578125" style="17" customWidth="1"/>
    <col min="5" max="5" width="15.85546875" style="17" customWidth="1"/>
    <col min="6" max="6" width="4.42578125" style="17" customWidth="1"/>
    <col min="7" max="7" width="16.42578125" style="17" customWidth="1"/>
  </cols>
  <sheetData>
    <row r="1" spans="1:8" ht="23.25">
      <c r="A1" s="63" t="s">
        <v>315</v>
      </c>
      <c r="B1" s="63"/>
      <c r="C1" s="63"/>
      <c r="D1" s="63"/>
      <c r="E1" s="63"/>
      <c r="F1" s="63"/>
      <c r="G1" s="63"/>
    </row>
    <row r="2" spans="1:8">
      <c r="A2" s="14" t="s">
        <v>231</v>
      </c>
      <c r="C2" s="15" t="s">
        <v>232</v>
      </c>
      <c r="D2" s="16"/>
      <c r="E2" s="15" t="s">
        <v>269</v>
      </c>
      <c r="G2" s="15" t="s">
        <v>295</v>
      </c>
    </row>
    <row r="3" spans="1:8">
      <c r="C3" s="15" t="s">
        <v>316</v>
      </c>
      <c r="D3" s="16"/>
      <c r="E3" s="15" t="s">
        <v>321</v>
      </c>
      <c r="G3" s="15"/>
    </row>
    <row r="4" spans="1:8" ht="15.75" customHeight="1">
      <c r="A4" s="18" t="s">
        <v>234</v>
      </c>
    </row>
    <row r="5" spans="1:8" ht="15.75" customHeight="1">
      <c r="A5" s="9" t="s">
        <v>235</v>
      </c>
      <c r="B5" s="19"/>
    </row>
    <row r="6" spans="1:8" ht="15.75" customHeight="1">
      <c r="A6" s="20" t="s">
        <v>270</v>
      </c>
      <c r="B6" s="20"/>
      <c r="C6" s="17">
        <v>596197</v>
      </c>
      <c r="E6" s="17">
        <v>875000</v>
      </c>
      <c r="G6" s="17">
        <f>+C6-E6</f>
        <v>-278803</v>
      </c>
      <c r="H6" s="13"/>
    </row>
    <row r="7" spans="1:8" ht="15.75" customHeight="1">
      <c r="A7" s="20" t="s">
        <v>236</v>
      </c>
      <c r="B7" s="20"/>
      <c r="C7" s="17">
        <v>93583</v>
      </c>
      <c r="E7" s="17">
        <v>241000</v>
      </c>
      <c r="G7" s="17">
        <f>+C7-E7</f>
        <v>-147417</v>
      </c>
      <c r="H7" s="13"/>
    </row>
    <row r="8" spans="1:8" ht="15.75" customHeight="1">
      <c r="A8" s="20" t="s">
        <v>258</v>
      </c>
      <c r="B8" s="20"/>
      <c r="C8" s="17">
        <v>213490</v>
      </c>
      <c r="E8" s="17">
        <v>257000</v>
      </c>
      <c r="G8" s="17">
        <f>+C8-E8</f>
        <v>-43510</v>
      </c>
      <c r="H8" s="13"/>
    </row>
    <row r="9" spans="1:8" ht="15.75" customHeight="1">
      <c r="A9" s="20" t="s">
        <v>271</v>
      </c>
      <c r="B9" s="20"/>
      <c r="C9" s="17">
        <v>140191</v>
      </c>
      <c r="E9" s="17">
        <v>144000</v>
      </c>
      <c r="G9" s="17">
        <f>+C9-E9</f>
        <v>-3809</v>
      </c>
      <c r="H9" s="13"/>
    </row>
    <row r="10" spans="1:8" ht="15.75" customHeight="1">
      <c r="A10" s="20" t="s">
        <v>272</v>
      </c>
      <c r="B10" s="20"/>
      <c r="C10" s="17">
        <v>274098</v>
      </c>
      <c r="E10" s="17">
        <v>354000</v>
      </c>
      <c r="G10" s="17">
        <f>+C10-E10</f>
        <v>-79902</v>
      </c>
      <c r="H10" s="13"/>
    </row>
    <row r="11" spans="1:8" ht="15.75" customHeight="1">
      <c r="A11" s="20" t="s">
        <v>273</v>
      </c>
      <c r="B11" s="20"/>
      <c r="C11" s="17">
        <v>26215</v>
      </c>
      <c r="E11" s="17">
        <v>45000</v>
      </c>
      <c r="G11" s="17">
        <f t="shared" ref="G11" si="0">+C11-E11</f>
        <v>-18785</v>
      </c>
      <c r="H11" s="13"/>
    </row>
    <row r="12" spans="1:8" ht="15.75" customHeight="1">
      <c r="A12" s="20" t="s">
        <v>242</v>
      </c>
      <c r="B12" s="20"/>
      <c r="C12" s="17">
        <v>10173</v>
      </c>
      <c r="E12" s="17">
        <v>35000</v>
      </c>
      <c r="G12" s="17">
        <f>+C12-E12</f>
        <v>-24827</v>
      </c>
      <c r="H12" s="13"/>
    </row>
    <row r="13" spans="1:8" ht="15.75" customHeight="1">
      <c r="A13" s="20" t="s">
        <v>314</v>
      </c>
      <c r="B13" s="20"/>
      <c r="C13" s="17">
        <v>-500</v>
      </c>
      <c r="H13" s="13"/>
    </row>
    <row r="14" spans="1:8" ht="15.75" customHeight="1">
      <c r="A14" s="20" t="s">
        <v>240</v>
      </c>
      <c r="B14" s="20"/>
      <c r="C14" s="17">
        <v>2756</v>
      </c>
      <c r="E14" s="17">
        <v>5000</v>
      </c>
      <c r="G14" s="17">
        <f t="shared" ref="G14" si="1">+C14-E14</f>
        <v>-2244</v>
      </c>
      <c r="H14" s="13"/>
    </row>
    <row r="15" spans="1:8" ht="15.75" customHeight="1">
      <c r="A15" s="20" t="s">
        <v>274</v>
      </c>
      <c r="B15" s="20"/>
      <c r="C15" s="17">
        <v>16677</v>
      </c>
      <c r="E15" s="17">
        <v>66000</v>
      </c>
      <c r="G15" s="17">
        <f>+C15-E15</f>
        <v>-49323</v>
      </c>
      <c r="H15" s="13"/>
    </row>
    <row r="16" spans="1:8" ht="15.75" customHeight="1">
      <c r="A16" s="20" t="s">
        <v>317</v>
      </c>
      <c r="B16" s="20"/>
      <c r="E16" s="17">
        <v>15000</v>
      </c>
      <c r="G16" s="17">
        <f t="shared" ref="G16" si="2">+C16-E16</f>
        <v>-15000</v>
      </c>
      <c r="H16" s="13"/>
    </row>
    <row r="17" spans="1:8" ht="15.75" customHeight="1">
      <c r="A17" s="20" t="s">
        <v>318</v>
      </c>
      <c r="B17" s="20"/>
      <c r="E17" s="17">
        <v>10000</v>
      </c>
      <c r="G17" s="17">
        <f>+C17-E17</f>
        <v>-10000</v>
      </c>
      <c r="H17" s="13"/>
    </row>
    <row r="18" spans="1:8" ht="15.75" customHeight="1">
      <c r="A18" s="20" t="s">
        <v>275</v>
      </c>
      <c r="B18" s="20"/>
      <c r="C18" s="17">
        <v>-508</v>
      </c>
      <c r="E18" s="17">
        <v>5000</v>
      </c>
      <c r="G18" s="17">
        <f t="shared" ref="G18" si="3">+C18-E18</f>
        <v>-5508</v>
      </c>
      <c r="H18" s="13"/>
    </row>
    <row r="19" spans="1:8" ht="15.75" customHeight="1">
      <c r="A19" s="20" t="s">
        <v>259</v>
      </c>
      <c r="B19" s="20"/>
      <c r="C19" s="17">
        <v>148152</v>
      </c>
      <c r="E19" s="17">
        <v>300000</v>
      </c>
      <c r="G19" s="17">
        <f>+C19-E19</f>
        <v>-151848</v>
      </c>
      <c r="H19" s="13"/>
    </row>
    <row r="20" spans="1:8" ht="15.75" customHeight="1">
      <c r="A20" s="20" t="s">
        <v>276</v>
      </c>
      <c r="B20" s="20"/>
      <c r="C20" s="17">
        <v>48852</v>
      </c>
      <c r="E20" s="17">
        <v>100000</v>
      </c>
      <c r="G20" s="17">
        <f>+C20-E20</f>
        <v>-51148</v>
      </c>
      <c r="H20" s="13"/>
    </row>
    <row r="21" spans="1:8" ht="15.75" customHeight="1">
      <c r="A21" s="20" t="s">
        <v>277</v>
      </c>
      <c r="B21" s="20"/>
      <c r="C21" s="17">
        <v>38613</v>
      </c>
      <c r="E21" s="17">
        <v>75000</v>
      </c>
      <c r="G21" s="17">
        <f t="shared" ref="G21" si="4">+C21-E21</f>
        <v>-36387</v>
      </c>
      <c r="H21" s="13"/>
    </row>
    <row r="22" spans="1:8" ht="15.75" customHeight="1">
      <c r="A22" s="20" t="s">
        <v>237</v>
      </c>
      <c r="B22" s="20"/>
      <c r="C22" s="17">
        <v>4185.3549999999996</v>
      </c>
      <c r="E22" s="17">
        <v>33000</v>
      </c>
      <c r="G22" s="17">
        <f>+C22-E22</f>
        <v>-28814.645</v>
      </c>
      <c r="H22" s="13"/>
    </row>
    <row r="23" spans="1:8" ht="15.75" customHeight="1">
      <c r="A23" s="20" t="s">
        <v>241</v>
      </c>
      <c r="B23" s="20"/>
      <c r="C23" s="17">
        <v>8341</v>
      </c>
      <c r="E23" s="17">
        <v>10000</v>
      </c>
      <c r="G23" s="17">
        <f>+C23-E23</f>
        <v>-1659</v>
      </c>
      <c r="H23" s="13"/>
    </row>
    <row r="24" spans="1:8" ht="15.75" customHeight="1">
      <c r="A24" s="20" t="s">
        <v>278</v>
      </c>
      <c r="B24" s="20"/>
      <c r="C24" s="17">
        <v>18300</v>
      </c>
      <c r="E24" s="17">
        <v>18300</v>
      </c>
      <c r="G24" s="17">
        <f>+C24-E24</f>
        <v>0</v>
      </c>
      <c r="H24" s="13"/>
    </row>
    <row r="25" spans="1:8" ht="15.75" customHeight="1">
      <c r="A25" s="20" t="s">
        <v>239</v>
      </c>
      <c r="B25" s="20"/>
      <c r="C25" s="17">
        <v>7274</v>
      </c>
      <c r="E25" s="17">
        <v>50000</v>
      </c>
      <c r="G25" s="17">
        <f t="shared" ref="G25" si="5">+C25-E25</f>
        <v>-42726</v>
      </c>
      <c r="H25" s="13"/>
    </row>
    <row r="26" spans="1:8" ht="15.75" customHeight="1">
      <c r="A26" s="20" t="s">
        <v>238</v>
      </c>
      <c r="B26" s="20"/>
      <c r="C26" s="17">
        <v>17901</v>
      </c>
      <c r="E26" s="17">
        <v>35000</v>
      </c>
      <c r="G26" s="17">
        <f>+C26-E26</f>
        <v>-17099</v>
      </c>
      <c r="H26" s="13"/>
    </row>
    <row r="27" spans="1:8" ht="15.75" customHeight="1">
      <c r="A27" s="20" t="s">
        <v>279</v>
      </c>
      <c r="B27" s="20"/>
      <c r="C27" s="17">
        <v>11382</v>
      </c>
      <c r="E27" s="17">
        <v>20000</v>
      </c>
      <c r="H27" s="13"/>
    </row>
    <row r="28" spans="1:8" ht="7.5" customHeight="1"/>
    <row r="29" spans="1:8" ht="15.75" customHeight="1">
      <c r="A29" s="9" t="s">
        <v>243</v>
      </c>
      <c r="B29" s="21"/>
      <c r="C29" s="22">
        <f>+SUM(C6:C27)</f>
        <v>1675372.355</v>
      </c>
      <c r="D29" s="22"/>
      <c r="E29" s="22">
        <f>+SUM(E6:E27)</f>
        <v>2693300</v>
      </c>
      <c r="F29" s="22"/>
      <c r="G29" s="22">
        <f>+SUM(G6:G26)</f>
        <v>-1008809.645</v>
      </c>
    </row>
    <row r="30" spans="1:8" ht="15.75" customHeight="1"/>
    <row r="31" spans="1:8" ht="15.75" customHeight="1">
      <c r="A31" s="9" t="s">
        <v>244</v>
      </c>
    </row>
    <row r="32" spans="1:8" ht="15.75" customHeight="1">
      <c r="A32" s="20" t="s">
        <v>245</v>
      </c>
      <c r="C32" s="17">
        <v>408773</v>
      </c>
      <c r="E32" s="17">
        <v>861000</v>
      </c>
      <c r="G32" s="17">
        <f t="shared" ref="G32:G33" si="6">+C32-E32</f>
        <v>-452227</v>
      </c>
    </row>
    <row r="33" spans="1:8" ht="15.75" customHeight="1">
      <c r="A33" s="20" t="s">
        <v>246</v>
      </c>
      <c r="C33" s="17">
        <v>-106805</v>
      </c>
      <c r="E33" s="17">
        <v>-842000</v>
      </c>
      <c r="G33" s="17">
        <f t="shared" si="6"/>
        <v>735195</v>
      </c>
    </row>
    <row r="34" spans="1:8" ht="15.75" customHeight="1">
      <c r="A34" s="9" t="s">
        <v>247</v>
      </c>
      <c r="B34" s="21"/>
      <c r="C34" s="22">
        <f>+C32+C33</f>
        <v>301968</v>
      </c>
      <c r="D34" s="22"/>
      <c r="E34" s="22">
        <f>+E32+E33</f>
        <v>19000</v>
      </c>
      <c r="F34" s="22"/>
      <c r="G34" s="22">
        <f>+G32+G33</f>
        <v>282968</v>
      </c>
    </row>
    <row r="35" spans="1:8" ht="15.75" customHeight="1"/>
    <row r="36" spans="1:8" ht="15.75" customHeight="1">
      <c r="A36" s="9" t="s">
        <v>248</v>
      </c>
    </row>
    <row r="37" spans="1:8" ht="15.75" customHeight="1">
      <c r="A37" s="20" t="s">
        <v>280</v>
      </c>
      <c r="B37" s="20"/>
      <c r="C37" s="17">
        <v>7664</v>
      </c>
      <c r="E37" s="17">
        <v>20000</v>
      </c>
      <c r="G37" s="17">
        <f t="shared" ref="G37:G38" si="7">+C37-E37</f>
        <v>-12336</v>
      </c>
      <c r="H37" s="13"/>
    </row>
    <row r="38" spans="1:8" ht="15.75" customHeight="1">
      <c r="A38" s="20" t="s">
        <v>281</v>
      </c>
      <c r="B38" s="20"/>
      <c r="E38" s="17">
        <v>22000</v>
      </c>
      <c r="G38" s="17">
        <f t="shared" si="7"/>
        <v>-22000</v>
      </c>
      <c r="H38" s="13"/>
    </row>
    <row r="39" spans="1:8" ht="15.75" customHeight="1">
      <c r="A39" s="9" t="s">
        <v>249</v>
      </c>
      <c r="B39" s="21"/>
      <c r="C39" s="22">
        <f>+C29+C34+C37+C38</f>
        <v>1985004.355</v>
      </c>
      <c r="D39" s="22"/>
      <c r="E39" s="22">
        <f>+E29+E34+E37+E38</f>
        <v>2754300</v>
      </c>
      <c r="F39" s="22"/>
      <c r="G39" s="22">
        <f>+G29+G34+G37</f>
        <v>-738177.64500000002</v>
      </c>
    </row>
    <row r="40" spans="1:8" ht="15.75" customHeight="1"/>
    <row r="41" spans="1:8" ht="15.75" customHeight="1">
      <c r="A41" s="18" t="s">
        <v>250</v>
      </c>
    </row>
    <row r="42" spans="1:8" ht="15.75" customHeight="1">
      <c r="A42" s="20" t="s">
        <v>251</v>
      </c>
      <c r="C42" s="17">
        <v>51866</v>
      </c>
      <c r="E42" s="17">
        <v>138000</v>
      </c>
      <c r="G42" s="17">
        <f t="shared" ref="G42:G46" si="8">+C42-E42</f>
        <v>-86134</v>
      </c>
    </row>
    <row r="43" spans="1:8" ht="15.75" customHeight="1">
      <c r="A43" s="20" t="s">
        <v>252</v>
      </c>
      <c r="C43" s="17">
        <v>145822</v>
      </c>
      <c r="E43" s="17">
        <v>284000</v>
      </c>
      <c r="G43" s="17">
        <f t="shared" si="8"/>
        <v>-138178</v>
      </c>
    </row>
    <row r="44" spans="1:8" ht="15.75" customHeight="1">
      <c r="A44" s="20" t="s">
        <v>253</v>
      </c>
      <c r="C44" s="17">
        <v>64126</v>
      </c>
      <c r="E44" s="17">
        <v>222000</v>
      </c>
      <c r="G44" s="17">
        <f t="shared" si="8"/>
        <v>-157874</v>
      </c>
    </row>
    <row r="45" spans="1:8" ht="15.75" customHeight="1">
      <c r="A45" s="20" t="s">
        <v>254</v>
      </c>
      <c r="E45" s="17">
        <v>255000</v>
      </c>
      <c r="G45" s="17">
        <f t="shared" si="8"/>
        <v>-255000</v>
      </c>
    </row>
    <row r="46" spans="1:8" ht="15.75" customHeight="1">
      <c r="A46" s="20" t="s">
        <v>255</v>
      </c>
      <c r="E46" s="17">
        <v>133000</v>
      </c>
      <c r="G46" s="17">
        <f t="shared" si="8"/>
        <v>-133000</v>
      </c>
    </row>
    <row r="47" spans="1:8" ht="15.75" customHeight="1">
      <c r="A47" s="9" t="s">
        <v>256</v>
      </c>
      <c r="B47" s="21"/>
      <c r="C47" s="22">
        <f>+SUM(C42:C46)</f>
        <v>261814</v>
      </c>
      <c r="D47" s="22"/>
      <c r="E47" s="22">
        <f>+SUM(E42:E46)</f>
        <v>1032000</v>
      </c>
      <c r="F47" s="22"/>
      <c r="G47" s="22">
        <f>+SUM(G42:G46)</f>
        <v>-770186</v>
      </c>
    </row>
    <row r="48" spans="1:8" ht="7.5" customHeight="1"/>
    <row r="49" spans="1:7" ht="15.75" customHeight="1" thickBot="1">
      <c r="A49" s="23" t="s">
        <v>257</v>
      </c>
      <c r="B49" s="23"/>
      <c r="C49" s="24">
        <f>+C39+C47</f>
        <v>2246818.355</v>
      </c>
      <c r="D49" s="24"/>
      <c r="E49" s="24">
        <f>+E39+E47</f>
        <v>3786300</v>
      </c>
      <c r="F49" s="24"/>
      <c r="G49" s="24">
        <f>+G39+G47</f>
        <v>-1508363.645</v>
      </c>
    </row>
    <row r="50" spans="1:7" ht="15.75" thickTop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8999D-4A85-4476-AB39-F7A6C4602CC8}">
  <sheetPr>
    <pageSetUpPr fitToPage="1"/>
  </sheetPr>
  <dimension ref="A1:N45"/>
  <sheetViews>
    <sheetView workbookViewId="0">
      <selection activeCell="M25" sqref="M25"/>
    </sheetView>
  </sheetViews>
  <sheetFormatPr defaultRowHeight="15"/>
  <cols>
    <col min="2" max="2" width="28.5703125" customWidth="1"/>
    <col min="3" max="3" width="12.28515625" customWidth="1"/>
    <col min="4" max="4" width="6.140625" customWidth="1"/>
    <col min="5" max="5" width="12.28515625" customWidth="1"/>
    <col min="6" max="6" width="6.140625" customWidth="1"/>
    <col min="7" max="7" width="10.42578125" customWidth="1"/>
  </cols>
  <sheetData>
    <row r="1" spans="1:14" ht="21">
      <c r="B1" s="65" t="s">
        <v>311</v>
      </c>
      <c r="C1" s="65"/>
      <c r="D1" s="65"/>
      <c r="E1" s="65"/>
      <c r="F1" s="65"/>
      <c r="G1" s="65"/>
      <c r="H1" s="27"/>
    </row>
    <row r="3" spans="1:14">
      <c r="B3" s="42"/>
      <c r="C3" s="64" t="s">
        <v>260</v>
      </c>
      <c r="D3" s="64"/>
      <c r="E3" s="64"/>
      <c r="F3" s="64"/>
      <c r="G3" s="64"/>
      <c r="H3" s="28"/>
    </row>
    <row r="5" spans="1:14">
      <c r="B5" s="29"/>
      <c r="C5" s="35" t="s">
        <v>294</v>
      </c>
      <c r="D5" s="36"/>
      <c r="E5" s="35" t="s">
        <v>269</v>
      </c>
      <c r="F5" s="35"/>
      <c r="G5" s="35" t="s">
        <v>233</v>
      </c>
      <c r="H5" s="35"/>
    </row>
    <row r="6" spans="1:14">
      <c r="B6" s="29"/>
      <c r="C6" s="35" t="s">
        <v>313</v>
      </c>
      <c r="D6" s="36"/>
      <c r="E6" s="35" t="str">
        <f>+C6</f>
        <v>janúar - sept.</v>
      </c>
      <c r="F6" s="35"/>
      <c r="G6" s="35"/>
      <c r="H6" s="35"/>
    </row>
    <row r="7" spans="1:14">
      <c r="B7" s="36" t="s">
        <v>261</v>
      </c>
    </row>
    <row r="8" spans="1:14">
      <c r="A8" s="25"/>
      <c r="B8" s="38" t="s">
        <v>262</v>
      </c>
      <c r="C8" s="30">
        <v>9791972.8729999997</v>
      </c>
      <c r="D8" s="30"/>
      <c r="E8" s="30">
        <v>9830324.5669999998</v>
      </c>
      <c r="F8" s="30"/>
      <c r="G8" s="30">
        <f>+-C8+E8</f>
        <v>38351.694000000134</v>
      </c>
      <c r="H8" s="30"/>
      <c r="I8" s="60"/>
      <c r="K8" s="25"/>
      <c r="L8" s="25"/>
    </row>
    <row r="9" spans="1:14">
      <c r="A9" s="25"/>
      <c r="B9" s="38" t="s">
        <v>263</v>
      </c>
      <c r="C9" s="30">
        <v>2622737.3879999998</v>
      </c>
      <c r="D9" s="30"/>
      <c r="E9" s="30">
        <v>2646077.7459999998</v>
      </c>
      <c r="F9" s="30"/>
      <c r="G9" s="30">
        <f t="shared" ref="G9:G10" si="0">+-C9+E9</f>
        <v>23340.358000000007</v>
      </c>
      <c r="H9" s="30"/>
      <c r="I9" s="60"/>
      <c r="K9" s="25"/>
      <c r="L9" s="25"/>
      <c r="M9" s="60"/>
    </row>
    <row r="10" spans="1:14">
      <c r="A10" s="25"/>
      <c r="B10" s="38" t="s">
        <v>264</v>
      </c>
      <c r="C10" s="30">
        <v>6291408.1069999998</v>
      </c>
      <c r="D10" s="30"/>
      <c r="E10" s="30">
        <v>6288443.7439999999</v>
      </c>
      <c r="F10" s="30"/>
      <c r="G10" s="30">
        <f t="shared" si="0"/>
        <v>-2964.3629999998957</v>
      </c>
      <c r="H10" s="30"/>
      <c r="I10" s="60"/>
    </row>
    <row r="11" spans="1:14">
      <c r="A11" s="26"/>
      <c r="C11" s="32">
        <f>+SUM(C8:C10)</f>
        <v>18706118.368000001</v>
      </c>
      <c r="D11" s="32"/>
      <c r="E11" s="32">
        <f>+SUM(E8:E10)</f>
        <v>18764846.057</v>
      </c>
      <c r="F11" s="32"/>
      <c r="G11" s="32">
        <f>+SUM(G8:G10)</f>
        <v>58727.689000000246</v>
      </c>
      <c r="H11" s="43"/>
      <c r="I11" s="60"/>
    </row>
    <row r="12" spans="1:14">
      <c r="C12" s="30"/>
      <c r="D12" s="30"/>
      <c r="E12" s="30"/>
      <c r="F12" s="30"/>
      <c r="G12" s="30"/>
      <c r="H12" s="30"/>
    </row>
    <row r="13" spans="1:14">
      <c r="B13" s="36" t="s">
        <v>265</v>
      </c>
      <c r="C13" s="30"/>
      <c r="D13" s="30"/>
      <c r="E13" s="30"/>
      <c r="F13" s="30"/>
      <c r="G13" s="30"/>
      <c r="H13" s="30"/>
    </row>
    <row r="14" spans="1:14">
      <c r="A14" s="25"/>
      <c r="B14" s="38" t="s">
        <v>266</v>
      </c>
      <c r="C14" s="30">
        <v>7761314.6299999999</v>
      </c>
      <c r="D14" s="30"/>
      <c r="E14" s="30">
        <v>7748067.8470000001</v>
      </c>
      <c r="F14" s="30"/>
      <c r="G14" s="30">
        <f>+C14-E14</f>
        <v>13246.782999999821</v>
      </c>
      <c r="H14" s="30"/>
      <c r="I14" s="60"/>
      <c r="K14" s="25"/>
      <c r="L14" s="60"/>
      <c r="N14" s="25"/>
    </row>
    <row r="15" spans="1:14">
      <c r="A15" s="25"/>
      <c r="B15" s="38" t="s">
        <v>267</v>
      </c>
      <c r="C15" s="30">
        <v>8621949.5219999999</v>
      </c>
      <c r="D15" s="30"/>
      <c r="E15" s="30">
        <v>8654811.3399999999</v>
      </c>
      <c r="F15" s="30"/>
      <c r="G15" s="30">
        <f>+C15-E15</f>
        <v>-32861.81799999997</v>
      </c>
      <c r="H15" s="30"/>
      <c r="I15" s="60"/>
      <c r="K15" s="25"/>
    </row>
    <row r="16" spans="1:14">
      <c r="A16" s="25"/>
      <c r="B16" s="38" t="s">
        <v>5</v>
      </c>
      <c r="C16" s="30">
        <v>441571.46399999998</v>
      </c>
      <c r="D16" s="30"/>
      <c r="E16" s="30">
        <v>419394.09600000002</v>
      </c>
      <c r="F16" s="30"/>
      <c r="G16" s="30">
        <f>+C16-E16</f>
        <v>22177.367999999959</v>
      </c>
      <c r="H16" s="30"/>
      <c r="I16" s="60"/>
    </row>
    <row r="17" spans="1:9">
      <c r="A17" s="26"/>
      <c r="C17" s="32">
        <f>+SUM(C14:C16)</f>
        <v>16824835.616</v>
      </c>
      <c r="D17" s="32"/>
      <c r="E17" s="32">
        <f>+SUM(E14:E16)</f>
        <v>16822273.283</v>
      </c>
      <c r="F17" s="32"/>
      <c r="G17" s="32">
        <f>+SUM(G14:G16)</f>
        <v>2562.3329999998095</v>
      </c>
      <c r="H17" s="43"/>
    </row>
    <row r="18" spans="1:9">
      <c r="C18" s="30"/>
      <c r="D18" s="30"/>
      <c r="E18" s="30"/>
      <c r="F18" s="30"/>
      <c r="G18" s="30"/>
      <c r="H18" s="30"/>
    </row>
    <row r="19" spans="1:9">
      <c r="A19" s="25"/>
      <c r="B19" s="36" t="s">
        <v>283</v>
      </c>
      <c r="C19" s="33">
        <f>+C11-C17</f>
        <v>1881282.7520000003</v>
      </c>
      <c r="D19" s="33"/>
      <c r="E19" s="33">
        <f>+E11-E17</f>
        <v>1942572.7740000002</v>
      </c>
      <c r="F19" s="33"/>
      <c r="G19" s="33">
        <f>+E19-C19</f>
        <v>61290.021999999881</v>
      </c>
      <c r="H19" s="33"/>
      <c r="I19" s="30"/>
    </row>
    <row r="20" spans="1:9">
      <c r="C20" s="30"/>
      <c r="D20" s="30"/>
      <c r="E20" s="30"/>
      <c r="F20" s="30"/>
      <c r="G20" s="30"/>
      <c r="H20" s="30"/>
    </row>
    <row r="21" spans="1:9">
      <c r="A21" s="25"/>
      <c r="B21" s="38" t="s">
        <v>268</v>
      </c>
      <c r="C21" s="30">
        <v>1189232.719</v>
      </c>
      <c r="D21" s="30"/>
      <c r="E21" s="30">
        <v>959732.59699999995</v>
      </c>
      <c r="F21" s="30"/>
      <c r="G21" s="30">
        <f>+C21-E21</f>
        <v>229500.12200000009</v>
      </c>
      <c r="H21" s="30"/>
      <c r="I21" s="60"/>
    </row>
    <row r="22" spans="1:9">
      <c r="C22" s="30"/>
      <c r="D22" s="30"/>
      <c r="E22" s="30"/>
      <c r="F22" s="30"/>
      <c r="G22" s="30"/>
      <c r="H22" s="30"/>
    </row>
    <row r="23" spans="1:9">
      <c r="B23" s="38" t="s">
        <v>197</v>
      </c>
      <c r="C23" s="31">
        <v>27749.996999999999</v>
      </c>
      <c r="D23" s="31"/>
      <c r="E23" s="31">
        <v>27749.996999999999</v>
      </c>
      <c r="F23" s="31"/>
      <c r="G23" s="31">
        <v>4.0000000008149073E-3</v>
      </c>
      <c r="H23" s="44"/>
    </row>
    <row r="24" spans="1:9">
      <c r="A24" s="25"/>
      <c r="C24" s="30"/>
      <c r="D24" s="30"/>
      <c r="E24" s="30"/>
      <c r="F24" s="30"/>
      <c r="G24" s="30"/>
      <c r="H24" s="30"/>
    </row>
    <row r="25" spans="1:9" ht="15.75" thickBot="1">
      <c r="B25" s="29" t="s">
        <v>284</v>
      </c>
      <c r="C25" s="34">
        <f>+C11-C17-C21-C23</f>
        <v>664300.03600000031</v>
      </c>
      <c r="D25" s="34"/>
      <c r="E25" s="34">
        <f>+E11-E17-E21-E23</f>
        <v>955090.18000000028</v>
      </c>
      <c r="F25" s="34"/>
      <c r="G25" s="34">
        <f>+C25-E25</f>
        <v>-290790.14399999997</v>
      </c>
      <c r="H25" s="43"/>
      <c r="I25" s="60"/>
    </row>
    <row r="26" spans="1:9" ht="15.75" thickTop="1">
      <c r="A26" s="25"/>
      <c r="B26" s="42" t="s">
        <v>231</v>
      </c>
      <c r="C26" s="43"/>
      <c r="D26" s="43"/>
      <c r="E26" s="43"/>
      <c r="F26" s="43"/>
      <c r="G26" s="43"/>
      <c r="H26" s="43"/>
    </row>
    <row r="27" spans="1:9">
      <c r="B27" s="25"/>
      <c r="C27" s="25"/>
      <c r="D27" s="25"/>
      <c r="E27" s="25"/>
      <c r="F27" s="25"/>
      <c r="G27" s="25"/>
    </row>
    <row r="28" spans="1:9" ht="21">
      <c r="A28" s="25"/>
      <c r="B28" s="65" t="s">
        <v>312</v>
      </c>
      <c r="C28" s="65"/>
      <c r="D28" s="65"/>
      <c r="E28" s="65"/>
      <c r="F28" s="65"/>
      <c r="G28" s="65"/>
      <c r="H28" s="27"/>
    </row>
    <row r="30" spans="1:9">
      <c r="A30" s="25"/>
      <c r="C30" s="64" t="s">
        <v>260</v>
      </c>
      <c r="D30" s="64"/>
      <c r="E30" s="64"/>
      <c r="F30" s="64"/>
      <c r="G30" s="64"/>
      <c r="H30" s="28"/>
    </row>
    <row r="32" spans="1:9">
      <c r="B32" s="29"/>
      <c r="C32" s="35" t="s">
        <v>294</v>
      </c>
      <c r="D32" s="36"/>
      <c r="E32" s="35" t="s">
        <v>269</v>
      </c>
      <c r="F32" s="35"/>
      <c r="G32" s="35" t="s">
        <v>233</v>
      </c>
      <c r="H32" s="35"/>
    </row>
    <row r="33" spans="2:9">
      <c r="B33" s="29"/>
      <c r="C33" s="35" t="str">
        <f>+C6</f>
        <v>janúar - sept.</v>
      </c>
      <c r="D33" s="36"/>
      <c r="E33" s="35" t="str">
        <f>+E6</f>
        <v>janúar - sept.</v>
      </c>
      <c r="F33" s="35"/>
      <c r="G33" s="35"/>
      <c r="H33" s="35"/>
    </row>
    <row r="35" spans="2:9">
      <c r="B35" s="29" t="s">
        <v>285</v>
      </c>
    </row>
    <row r="36" spans="2:9">
      <c r="B36" s="39" t="s">
        <v>286</v>
      </c>
      <c r="C36" s="26">
        <f>+C25</f>
        <v>664300.03600000031</v>
      </c>
      <c r="D36" s="29"/>
      <c r="E36" s="26">
        <f>+E25</f>
        <v>955090.18000000028</v>
      </c>
      <c r="F36" s="29"/>
      <c r="G36" s="26">
        <f>+G25</f>
        <v>-290790.14399999997</v>
      </c>
      <c r="H36" s="26"/>
    </row>
    <row r="37" spans="2:9">
      <c r="B37" s="37" t="s">
        <v>287</v>
      </c>
      <c r="C37" s="25"/>
      <c r="D37" s="25"/>
      <c r="E37" s="25"/>
      <c r="F37" s="25"/>
      <c r="G37" s="25"/>
      <c r="H37" s="25"/>
    </row>
    <row r="38" spans="2:9">
      <c r="B38" s="38" t="s">
        <v>5</v>
      </c>
      <c r="C38" s="25">
        <f>+C16</f>
        <v>441571.46399999998</v>
      </c>
      <c r="D38" s="25"/>
      <c r="E38" s="25">
        <f>+E16</f>
        <v>419394.09600000002</v>
      </c>
      <c r="F38" s="25"/>
      <c r="G38" s="25">
        <f>+G16</f>
        <v>22177.367999999959</v>
      </c>
      <c r="H38" s="25"/>
    </row>
    <row r="39" spans="2:9">
      <c r="B39" s="38" t="s">
        <v>288</v>
      </c>
      <c r="C39" s="25">
        <v>810346.79299999995</v>
      </c>
      <c r="D39" s="25"/>
      <c r="E39" s="25">
        <v>737701.30799999996</v>
      </c>
      <c r="F39" s="25"/>
      <c r="G39" s="25">
        <f>+C39-E39</f>
        <v>72645.484999999986</v>
      </c>
      <c r="H39" s="25"/>
      <c r="I39" s="25"/>
    </row>
    <row r="40" spans="2:9">
      <c r="B40" s="38" t="s">
        <v>289</v>
      </c>
      <c r="C40" s="25"/>
      <c r="D40" s="25"/>
      <c r="E40" s="25"/>
      <c r="F40" s="25"/>
      <c r="G40" s="25"/>
      <c r="H40" s="25"/>
    </row>
    <row r="41" spans="2:9">
      <c r="B41" s="38" t="s">
        <v>290</v>
      </c>
      <c r="C41" s="25"/>
      <c r="D41" s="25"/>
      <c r="E41" s="25"/>
      <c r="F41" s="25"/>
      <c r="G41" s="25"/>
      <c r="H41" s="25"/>
    </row>
    <row r="42" spans="2:9">
      <c r="B42" s="38" t="s">
        <v>291</v>
      </c>
      <c r="C42" s="25">
        <v>181800</v>
      </c>
      <c r="D42" s="25"/>
      <c r="E42" s="25">
        <v>181800</v>
      </c>
      <c r="F42" s="25"/>
      <c r="G42" s="25">
        <v>0</v>
      </c>
      <c r="H42" s="25"/>
    </row>
    <row r="43" spans="2:9">
      <c r="B43" s="38" t="s">
        <v>292</v>
      </c>
      <c r="C43" s="25"/>
      <c r="D43" s="25"/>
      <c r="E43" s="25"/>
      <c r="F43" s="25"/>
      <c r="G43" s="25"/>
      <c r="H43" s="25"/>
    </row>
    <row r="44" spans="2:9">
      <c r="B44" s="39" t="s">
        <v>293</v>
      </c>
      <c r="C44" s="40">
        <f>+SUM(C36:C42)</f>
        <v>2098018.2930000001</v>
      </c>
      <c r="D44" s="41"/>
      <c r="E44" s="40">
        <f>+SUM(E36:E42)</f>
        <v>2293985.5840000003</v>
      </c>
      <c r="F44" s="41"/>
      <c r="G44" s="40">
        <f>+SUM(G36:G42)</f>
        <v>-195967.29100000003</v>
      </c>
      <c r="H44" s="26"/>
    </row>
    <row r="45" spans="2:9">
      <c r="B45" s="42" t="s">
        <v>231</v>
      </c>
    </row>
  </sheetData>
  <mergeCells count="4">
    <mergeCell ref="C30:G30"/>
    <mergeCell ref="B28:G28"/>
    <mergeCell ref="C3:G3"/>
    <mergeCell ref="B1:G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Aðalskjal</vt:lpstr>
      <vt:lpstr>Fjárfestingar</vt:lpstr>
      <vt:lpstr>Rekstrarreikningur</vt:lpstr>
      <vt:lpstr>Aðalskjal!Print_Titles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María Axelsdóttir</dc:creator>
  <cp:lastModifiedBy>Anna María Axelsdóttir</cp:lastModifiedBy>
  <cp:lastPrinted>2024-11-15T14:00:06Z</cp:lastPrinted>
  <dcterms:created xsi:type="dcterms:W3CDTF">2024-04-29T09:45:47Z</dcterms:created>
  <dcterms:modified xsi:type="dcterms:W3CDTF">2025-02-03T13:32:47Z</dcterms:modified>
</cp:coreProperties>
</file>