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khald\2024 Rekstur\Rekstur janúar - júní 2024\"/>
    </mc:Choice>
  </mc:AlternateContent>
  <xr:revisionPtr revIDLastSave="0" documentId="13_ncr:1_{C4FCE030-9A7A-4F65-8E8E-C92B5F12B628}" xr6:coauthVersionLast="47" xr6:coauthVersionMax="47" xr10:uidLastSave="{00000000-0000-0000-0000-000000000000}"/>
  <bookViews>
    <workbookView xWindow="28680" yWindow="-3150" windowWidth="29040" windowHeight="15720" xr2:uid="{99539CEB-3341-4A33-8992-D5B034D051E0}"/>
  </bookViews>
  <sheets>
    <sheet name="Aðalskjal" sheetId="5" r:id="rId1"/>
    <sheet name="Fjárfestingar" sheetId="2" r:id="rId2"/>
    <sheet name="Rekstrarreikningur" sheetId="3" r:id="rId3"/>
  </sheets>
  <externalReferences>
    <externalReference r:id="rId4"/>
  </externalReferences>
  <definedNames>
    <definedName name="þ">[1]Grunnforsendur!$B$1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" l="1"/>
  <c r="C51" i="2"/>
  <c r="G50" i="2"/>
  <c r="G49" i="2"/>
  <c r="G48" i="2"/>
  <c r="G47" i="2"/>
  <c r="G46" i="2"/>
  <c r="G45" i="2"/>
  <c r="G51" i="2" s="1"/>
  <c r="G36" i="2"/>
  <c r="C35" i="2"/>
  <c r="G35" i="2" s="1"/>
  <c r="G37" i="2" s="1"/>
  <c r="C32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32" i="2" s="1"/>
  <c r="G42" i="2" s="1"/>
  <c r="G53" i="2" s="1"/>
  <c r="G7" i="2"/>
  <c r="G6" i="2"/>
  <c r="C37" i="2" l="1"/>
  <c r="C42" i="2" s="1"/>
  <c r="C53" i="2" s="1"/>
  <c r="E42" i="3" l="1"/>
  <c r="C42" i="3"/>
  <c r="G40" i="3"/>
  <c r="G39" i="3"/>
  <c r="E33" i="3"/>
  <c r="C33" i="3"/>
  <c r="E6" i="3"/>
  <c r="G9" i="3" l="1"/>
  <c r="G10" i="3"/>
  <c r="G8" i="3"/>
  <c r="G21" i="3"/>
  <c r="E17" i="3"/>
  <c r="C17" i="3"/>
  <c r="E11" i="3"/>
  <c r="G16" i="3"/>
  <c r="G38" i="3" s="1"/>
  <c r="G15" i="3"/>
  <c r="G14" i="3"/>
  <c r="C11" i="3"/>
  <c r="E38" i="3"/>
  <c r="C38" i="3"/>
  <c r="G17" i="3" l="1"/>
  <c r="E19" i="3"/>
  <c r="E25" i="3"/>
  <c r="E36" i="3" s="1"/>
  <c r="E44" i="3" s="1"/>
  <c r="C25" i="3"/>
  <c r="C19" i="3"/>
  <c r="G11" i="3"/>
  <c r="G19" i="3" l="1"/>
  <c r="C36" i="3"/>
  <c r="C44" i="3" s="1"/>
  <c r="G25" i="3"/>
  <c r="G36" i="3" s="1"/>
</calcChain>
</file>

<file path=xl/sharedStrings.xml><?xml version="1.0" encoding="utf-8"?>
<sst xmlns="http://schemas.openxmlformats.org/spreadsheetml/2006/main" count="343" uniqueCount="331">
  <si>
    <t>Afskriftir</t>
  </si>
  <si>
    <t>Millifærslur</t>
  </si>
  <si>
    <t>Í þúsundum króna.</t>
  </si>
  <si>
    <t>Fjárfesting</t>
  </si>
  <si>
    <t>Mismunur</t>
  </si>
  <si>
    <t>A hluti</t>
  </si>
  <si>
    <t>Fasteignir og önnur mannvirki</t>
  </si>
  <si>
    <t>Helgafellsskóli, íþróttahús</t>
  </si>
  <si>
    <t>Skíðasvæði</t>
  </si>
  <si>
    <t>Brúarland</t>
  </si>
  <si>
    <t>Hlégarður</t>
  </si>
  <si>
    <t>Krikaskóli</t>
  </si>
  <si>
    <t>Ævintýragarður</t>
  </si>
  <si>
    <t>Lágafellsskóli</t>
  </si>
  <si>
    <t>Aðstaða skógræktar</t>
  </si>
  <si>
    <t>Fasteignir og önnur mannvirki samtals</t>
  </si>
  <si>
    <t>Gatnakerfi</t>
  </si>
  <si>
    <t>Gatnaframkvæmdir</t>
  </si>
  <si>
    <t>Gatnagerðartekjur, nettó endurgreiðsla</t>
  </si>
  <si>
    <t>Gatnakerfi samtals</t>
  </si>
  <si>
    <t>Áhöld og tæki</t>
  </si>
  <si>
    <t>A hluti samtals</t>
  </si>
  <si>
    <t>B hluti</t>
  </si>
  <si>
    <t>Hitaveita</t>
  </si>
  <si>
    <t>Vatnsveita</t>
  </si>
  <si>
    <t>Fráveita</t>
  </si>
  <si>
    <t>Félagslegar íbúðir</t>
  </si>
  <si>
    <t>Hjúkrunarheimili</t>
  </si>
  <si>
    <t xml:space="preserve">Strætó bs. og Sorpa bs. hlutdeild </t>
  </si>
  <si>
    <t>B hluti samtals</t>
  </si>
  <si>
    <t>Samtals A og B hluti</t>
  </si>
  <si>
    <t>Varmárskóli</t>
  </si>
  <si>
    <t>Varmárvellir</t>
  </si>
  <si>
    <t>A og B hluti</t>
  </si>
  <si>
    <t>Rekstrartekjur</t>
  </si>
  <si>
    <t>Útsvar og fasteignaskattur</t>
  </si>
  <si>
    <t>Framlög Jöfnunarsjóðs</t>
  </si>
  <si>
    <t>Aðrar tekjur</t>
  </si>
  <si>
    <t>Rekstrargjöld</t>
  </si>
  <si>
    <t>Laun og launatengd gjöld</t>
  </si>
  <si>
    <t>Annar rekstrarkostnaður</t>
  </si>
  <si>
    <t>Fjármunat. og (fjárm.gjöld)</t>
  </si>
  <si>
    <t>Áætlun 2024</t>
  </si>
  <si>
    <t>Leikskóli Helgafellslandi</t>
  </si>
  <si>
    <t>Reykjakot</t>
  </si>
  <si>
    <t>Kvíslarskóli</t>
  </si>
  <si>
    <t>Hlaðhamrar</t>
  </si>
  <si>
    <t>Hlíð</t>
  </si>
  <si>
    <t>Endurnýjun skólalóða</t>
  </si>
  <si>
    <t>Fjölgun leikskólarýma</t>
  </si>
  <si>
    <t>Leirvogstunguskóli - nýbygging</t>
  </si>
  <si>
    <t>Íþróttamiðstöð að Lágafelli</t>
  </si>
  <si>
    <t>Íþróttamiðstöð að Varmá</t>
  </si>
  <si>
    <t>Golfklúbbur</t>
  </si>
  <si>
    <t>Kjarni</t>
  </si>
  <si>
    <t>Bifreiðar og tæki þjónustustöðvar</t>
  </si>
  <si>
    <t>Fjárfestingar byggðasamlaga</t>
  </si>
  <si>
    <t xml:space="preserve">Rekstrarniðurstaða án fjármagnsliða </t>
  </si>
  <si>
    <t>Rekstrarniðurstaða (neikvæð)..............</t>
  </si>
  <si>
    <t>Útleiðing veltufjár frá rekstri</t>
  </si>
  <si>
    <t>Rekstrarniðurstaða</t>
  </si>
  <si>
    <t>Rekstrarliðir sem hafa ekki áhrif á fjárstreymi</t>
  </si>
  <si>
    <t>Verðbætur</t>
  </si>
  <si>
    <t>Byggingarréttur</t>
  </si>
  <si>
    <t>Söluhagnaður eigna</t>
  </si>
  <si>
    <t>Breyting lífeyrisskuldbindinga</t>
  </si>
  <si>
    <t>Aðrir liðir</t>
  </si>
  <si>
    <t>Veltufé frá rekstri</t>
  </si>
  <si>
    <t>Raun 2024</t>
  </si>
  <si>
    <t>Óráðstafað</t>
  </si>
  <si>
    <t>Rekstrarreikningur janúar til júní 2024</t>
  </si>
  <si>
    <t>janúar - júní</t>
  </si>
  <si>
    <t>Veltufé frá rekstri janúar til júní 2024</t>
  </si>
  <si>
    <t>jan - júní 2024</t>
  </si>
  <si>
    <t>Fjárfestingar janúar til júní 2024</t>
  </si>
  <si>
    <t>Leikskólinn Höfðaberg</t>
  </si>
  <si>
    <t xml:space="preserve">Áætlun 2024 </t>
  </si>
  <si>
    <t>Mosfellsbær  -  rekstur málaflokka og deilda í janúar til júní 2024</t>
  </si>
  <si>
    <t>Málaflokkur / deild</t>
  </si>
  <si>
    <t>Samtals     tekjur</t>
  </si>
  <si>
    <t>Laun og    launatengd    gjöld</t>
  </si>
  <si>
    <t>Breyting lífeyrisskuld-bindinga</t>
  </si>
  <si>
    <t>Annar rekstrar-kostnaður</t>
  </si>
  <si>
    <t>Samtals   gjöld</t>
  </si>
  <si>
    <t>Fjármagns-liðir o.fl.</t>
  </si>
  <si>
    <t>Rekstrar- niðurstaða</t>
  </si>
  <si>
    <t>Fjárhags-áætlun</t>
  </si>
  <si>
    <t>Frávik</t>
  </si>
  <si>
    <t>00  SKATTTEKJUR</t>
  </si>
  <si>
    <t>00010  Útsvar</t>
  </si>
  <si>
    <t>00060  Fasteignaskattur</t>
  </si>
  <si>
    <t>00110  Framlög úr Jöfnunarsjóði</t>
  </si>
  <si>
    <t>00350  Lóðarleiga</t>
  </si>
  <si>
    <t>02  FÉLAGSÞJÓNUSTA</t>
  </si>
  <si>
    <t>02010  Velferðarnefnd</t>
  </si>
  <si>
    <t>02020  Skrifstofa velferðarsviðs</t>
  </si>
  <si>
    <t>02110  Fjárhagsaðstoð</t>
  </si>
  <si>
    <t>02150  Stuðningsþjónusta - einstaklingsstuðningur</t>
  </si>
  <si>
    <t>02170  Móttaka flóttafólks</t>
  </si>
  <si>
    <t>02172  Erlendir ríkisborgarar</t>
  </si>
  <si>
    <t>02180  Sérstakur húsnæðisstuðningur</t>
  </si>
  <si>
    <t>02190  Önnur félagsleg aðstoð</t>
  </si>
  <si>
    <t>02340  Barnaverndarmál</t>
  </si>
  <si>
    <t>02410  Framlög til ellilífeyrisþega og  öryrkja</t>
  </si>
  <si>
    <t>02430  Hjúkrunarheimili</t>
  </si>
  <si>
    <t>02450  Þjónustumiðstöð aldraðra</t>
  </si>
  <si>
    <t>02480  Félagsstarf aldraðra</t>
  </si>
  <si>
    <t>02490  Afsláttur af fasteignagjöldum</t>
  </si>
  <si>
    <t>02500  Málefni fatlaðra - sameiginlegur kostnaður</t>
  </si>
  <si>
    <t>02510  Akstursþjónusta</t>
  </si>
  <si>
    <t>02520  NPA þjónusta</t>
  </si>
  <si>
    <t>02551  Austurhlíð</t>
  </si>
  <si>
    <t>02552  Fagrahlíð</t>
  </si>
  <si>
    <t>02553  Langahlíð</t>
  </si>
  <si>
    <t>02554  Norðurhlíð</t>
  </si>
  <si>
    <t>02555  Vesturhlíð</t>
  </si>
  <si>
    <t>02556  Víðihlíð</t>
  </si>
  <si>
    <t>02563  Úugata búsetukjarni</t>
  </si>
  <si>
    <t>02564  Hulduhlíð búsetukjarni</t>
  </si>
  <si>
    <t>02565  Klapparhlíð búsetukjarni</t>
  </si>
  <si>
    <t>02566  Þverholt búsetukjarni</t>
  </si>
  <si>
    <t>02567  Heimili fyrir börn</t>
  </si>
  <si>
    <t>02570  Skammtímavistun fyrir fatlaða</t>
  </si>
  <si>
    <t>02569  Áfangaheimili fyrir geðfatlaða</t>
  </si>
  <si>
    <t>02580  Dagþjónusta fyrir fatlaða</t>
  </si>
  <si>
    <t>02585  Dagþjónustan Skjól</t>
  </si>
  <si>
    <t>02590  Stuðningsfjölskyldur</t>
  </si>
  <si>
    <t>02595  Frístundaklúbburinn Úlfurinn</t>
  </si>
  <si>
    <t>02710  Ýmis lögbundin framlög</t>
  </si>
  <si>
    <t>02810  Ýmsir styrkir - félagsmál</t>
  </si>
  <si>
    <t>03  HEILBRIGÐISMÁL</t>
  </si>
  <si>
    <t>03220  Heilbrigðiseftirlit</t>
  </si>
  <si>
    <t>04  FRÆÐSLUMÁL</t>
  </si>
  <si>
    <t>04010  Fræðslunefnd</t>
  </si>
  <si>
    <t>04020  Skrifstofa fræðslusviðs</t>
  </si>
  <si>
    <t>04101  Leikskólinn Hlaðhamrar</t>
  </si>
  <si>
    <t>04102  Leikskólinn Reykjakot</t>
  </si>
  <si>
    <t>04103  Leikskólinn Hlíð</t>
  </si>
  <si>
    <t>04104  Leikskólinn Hulduberg</t>
  </si>
  <si>
    <t>04105  Leikskólinn Leirvogstungu</t>
  </si>
  <si>
    <t>04108  Höfðaberg leikskóli</t>
  </si>
  <si>
    <t>04180  Gæsluvöllurinn  Njarðarholti</t>
  </si>
  <si>
    <t>04190  Niðurgreidd leikskólagjöld</t>
  </si>
  <si>
    <t>04201  Varmárskóli</t>
  </si>
  <si>
    <t>04202  Kvíslarskóli</t>
  </si>
  <si>
    <t xml:space="preserve">04203  Krikaskóli </t>
  </si>
  <si>
    <t xml:space="preserve">04205  Lágafellsskóli </t>
  </si>
  <si>
    <t xml:space="preserve">04206  Helgafellsskóli </t>
  </si>
  <si>
    <t>04270  Nemendur í öðrum skólum</t>
  </si>
  <si>
    <t>04281  Frístundasel Varmárskóla</t>
  </si>
  <si>
    <t>04285  Frístundasel Lágafellsskóla</t>
  </si>
  <si>
    <t>04290  Flutningur nemenda</t>
  </si>
  <si>
    <t>04410  Borgarholtsskóli</t>
  </si>
  <si>
    <t>04420  Framhaldsskóli Mosfellsbæjar</t>
  </si>
  <si>
    <t>04501  Listaskóli Mosfellsbæjar</t>
  </si>
  <si>
    <t>04503  Skólahljómsveit</t>
  </si>
  <si>
    <t>04810  Ýmsir styrkir - fræðslumál</t>
  </si>
  <si>
    <t>05  MENNINGARMÁL</t>
  </si>
  <si>
    <t>05010  Menningar- og lýðræðisnefnd</t>
  </si>
  <si>
    <t>05030  Laxnesssetur</t>
  </si>
  <si>
    <t>05220  Bókasafn</t>
  </si>
  <si>
    <t>05310  Héraðskjalasafn</t>
  </si>
  <si>
    <t>05510  Lista og menningarsjóður</t>
  </si>
  <si>
    <t>05520  Listasalur</t>
  </si>
  <si>
    <t>05720  Þjóðhátíð 17. júní</t>
  </si>
  <si>
    <t xml:space="preserve">05730  Jól, áramót, þrettándi </t>
  </si>
  <si>
    <t>05740  Í túninu heima</t>
  </si>
  <si>
    <t>05790  Ýmis hátíðahöld</t>
  </si>
  <si>
    <t>05880  Aðrir styrkir</t>
  </si>
  <si>
    <t>06  ÆSKULÝÐS- OG ÍÞRÓTTAMÁL</t>
  </si>
  <si>
    <t>06010  Íþrótta og tómstundanefnd</t>
  </si>
  <si>
    <t>06020  Skrifstofa frístundasviðs</t>
  </si>
  <si>
    <t>06270  Vinnuskóli</t>
  </si>
  <si>
    <t>06310  Félagsmiðstöðin Bólið</t>
  </si>
  <si>
    <t>06510  Íþróttamiðstöðin að Varmá</t>
  </si>
  <si>
    <t>06580  Íþróttamiðstöðin Lágafell</t>
  </si>
  <si>
    <t>06590  Önnur íþróttaaðstaða</t>
  </si>
  <si>
    <t>06610  Íþróttavöllurinn Tungubökkum</t>
  </si>
  <si>
    <t>06620  Gervigrasvöllur Varmá</t>
  </si>
  <si>
    <t>06810  Ungmennafélagið Afturelding</t>
  </si>
  <si>
    <t>06820  Golfklúbbur Mosfellsbæjar</t>
  </si>
  <si>
    <t>06840  Skátafélagið Mosverjar</t>
  </si>
  <si>
    <t>06850  Skíðasvæði höfuðborgarsvæðisins</t>
  </si>
  <si>
    <t>06860  Hestamannafélagið Hörður</t>
  </si>
  <si>
    <t>06870  Björgunarsveitin Kyndill 06</t>
  </si>
  <si>
    <t>06890  Ýmsir styrkir - æskulýðs og íþr.mál</t>
  </si>
  <si>
    <t>07  BRUNAMÁL OG ALMANNAVARNIR</t>
  </si>
  <si>
    <t>07210  Slökkvilið Höfuðborgarsvæðisins</t>
  </si>
  <si>
    <t>08  HREINLÆTISMÁL</t>
  </si>
  <si>
    <t>08210  Sorphreinsun</t>
  </si>
  <si>
    <t>08230  Sorpeyðing</t>
  </si>
  <si>
    <t>08510  Meindýraeyðing</t>
  </si>
  <si>
    <t>09  SKIPULAGS- OG BYGGINGARMÁL</t>
  </si>
  <si>
    <t>09010  Skipulagsnefnd</t>
  </si>
  <si>
    <t>09020  Skrifstofa umhverfissviðs</t>
  </si>
  <si>
    <t>09110  Mæling, skráning, kortagerð</t>
  </si>
  <si>
    <t>09220  Aðalskipulag</t>
  </si>
  <si>
    <t>09230  Deiliskipulag</t>
  </si>
  <si>
    <t>09240  Svæðisskipulag</t>
  </si>
  <si>
    <t>09520  Byggingaeftirlit</t>
  </si>
  <si>
    <t>09710  Byggingarland</t>
  </si>
  <si>
    <t>10  UMFERÐAR- og SAMGÖNGUMÁL</t>
  </si>
  <si>
    <t>10030  Viðhald gatnakerfis</t>
  </si>
  <si>
    <t>10210  Leiga gatnakerfis</t>
  </si>
  <si>
    <t>10310  Götulýsing</t>
  </si>
  <si>
    <t>10410  Gerð, viðhald og rekstur reiðvega</t>
  </si>
  <si>
    <t>10510  Gangbrautir og umferðamerkingar</t>
  </si>
  <si>
    <t>10610  Snjómokstur og hálkueyðing</t>
  </si>
  <si>
    <t>10710  Framlög til Strætó bs</t>
  </si>
  <si>
    <t>10720  Biðskýli</t>
  </si>
  <si>
    <t>11  ALMENNINGSGARÐAR OG ÚTIVIST</t>
  </si>
  <si>
    <t>11010  Umhverfisnefnd</t>
  </si>
  <si>
    <t>11020  Umhverfisdeild</t>
  </si>
  <si>
    <t>11310  Garðyrkjudeild</t>
  </si>
  <si>
    <t>11410  Opin svæði</t>
  </si>
  <si>
    <t>11430  Leikvellir</t>
  </si>
  <si>
    <t>11440  Garðlönd</t>
  </si>
  <si>
    <t>11610  Jólaskreytingar</t>
  </si>
  <si>
    <t>11710  Minka- og refaeyðing</t>
  </si>
  <si>
    <t>13  ATVINNUMÁL</t>
  </si>
  <si>
    <t>13210  Landbúnaður</t>
  </si>
  <si>
    <t>21  SAMEIGINLEGUR KOSTNAÐUR</t>
  </si>
  <si>
    <t>21010  Bæjarstjórn</t>
  </si>
  <si>
    <t>21030  Bæjarráð</t>
  </si>
  <si>
    <t>21040  Atvinnu- og nýsköpunarnefnd</t>
  </si>
  <si>
    <t>21070  Endurskoðun</t>
  </si>
  <si>
    <t>21110  Kosningar</t>
  </si>
  <si>
    <t>21310  Ónotað húsnæði</t>
  </si>
  <si>
    <t>21430  Mannauðsdeild</t>
  </si>
  <si>
    <t>21440  Skrifstofa bæjarlögmanns</t>
  </si>
  <si>
    <t>21445  Skrifstofa umbóta og þróunar</t>
  </si>
  <si>
    <t>21450  Upplýsingatækni</t>
  </si>
  <si>
    <t>21610  Launanefnd - kjarasamningar</t>
  </si>
  <si>
    <t>21630  Hækkun lífeyrisskuldbindingar</t>
  </si>
  <si>
    <t>21640  Áfallið orlof</t>
  </si>
  <si>
    <t>21710  Vinarbæjartengsl</t>
  </si>
  <si>
    <t>28  FJÁRMUNATEKJUR, FJÁRMAGNSGJÖLD</t>
  </si>
  <si>
    <t>28010  Vaxta- og verðbótatekjur af veltufjármunum</t>
  </si>
  <si>
    <t>28020  Tekjur af eignahlutum</t>
  </si>
  <si>
    <t>28030  Vaxta og verðbótatekjur innri lána</t>
  </si>
  <si>
    <t>28110  Vaxta og verðbótagjöld</t>
  </si>
  <si>
    <t>31  EIGNASJÓÐUR REKSTUR</t>
  </si>
  <si>
    <t>31010  Tekjur af byggingarétti</t>
  </si>
  <si>
    <t>31090  Gatnakerfi</t>
  </si>
  <si>
    <t>31100  Skrifstofa eignasjóðs</t>
  </si>
  <si>
    <t>31105  Leikskólinn Hlaðhamrar - fasteign</t>
  </si>
  <si>
    <t>31110  Leikskólinn Reykjakot - fasteign</t>
  </si>
  <si>
    <t>31115  Leikskólinn Hlíð - fasteign</t>
  </si>
  <si>
    <t>31120  Leikskólinn Hulduberg - fasteign</t>
  </si>
  <si>
    <t>31125  Leirvogstunguskóli - fasteign</t>
  </si>
  <si>
    <t>31130  Leikvöllurinn Njarðaholti - fasteign</t>
  </si>
  <si>
    <t>31205  Varmárskóli - fasteign</t>
  </si>
  <si>
    <t>31210  Lágafellsskóli - fasteign</t>
  </si>
  <si>
    <t>31215  Krikaskóli - fasteign</t>
  </si>
  <si>
    <t>31220  Höfðaberg - fasteign</t>
  </si>
  <si>
    <t>31225  Kvíslarskóli - fasteign</t>
  </si>
  <si>
    <t>31230  Brúarland</t>
  </si>
  <si>
    <t>31235  Helgafellsskóli - fasteign</t>
  </si>
  <si>
    <t>31440  Borgarholtsskóli - afskriftir</t>
  </si>
  <si>
    <t>31445  Framhaldsskóli Mosfellsbæjar - afskriftir</t>
  </si>
  <si>
    <t>31510  Ból við Varmárskóla</t>
  </si>
  <si>
    <t>31515  Þjónustustöð - fasteign</t>
  </si>
  <si>
    <t>31520  Tjaldsvæðið við Varmá</t>
  </si>
  <si>
    <t>31525  Ævintýragarður</t>
  </si>
  <si>
    <t>31530  Kjarni - fasteign</t>
  </si>
  <si>
    <t>31535  Læknisbústaður</t>
  </si>
  <si>
    <t>31540  Hlégarður</t>
  </si>
  <si>
    <t>31545  Innréttingar í Hlaðhömrum</t>
  </si>
  <si>
    <t>31550  Skátafélagið Mosverjar</t>
  </si>
  <si>
    <t>31605  Íþróttamiðstöðin að Varmá - fasteign</t>
  </si>
  <si>
    <t>31610  Gervigrasvellir</t>
  </si>
  <si>
    <t>31615  Tungubakkar - fasteign</t>
  </si>
  <si>
    <t>31620  Íþróttamiðstöðin Lágafelli - fasteign</t>
  </si>
  <si>
    <t>31625  Íþróttamiðstöðin Klettur - Golfvöllur</t>
  </si>
  <si>
    <t>31630  Stikaðar gönguleiðir</t>
  </si>
  <si>
    <t>31635  Bláfjöll skiðaaðstaða</t>
  </si>
  <si>
    <t>31700  Ýmsar fasteignir, lóðir og lendur</t>
  </si>
  <si>
    <t>31805  Leiga: Listaskóli</t>
  </si>
  <si>
    <t>31810  Leiga: Bókasafn og Héraðsskjalasafn</t>
  </si>
  <si>
    <t>31815  Leiga: 2. og 6. hæð í Kjarna</t>
  </si>
  <si>
    <t>31820  Leiga: Skálatún 3-13</t>
  </si>
  <si>
    <t>31960  Til ráðstöfunar - rammi</t>
  </si>
  <si>
    <t>31970  Fjármagnsliðir</t>
  </si>
  <si>
    <t>33  ÞJÓNUSTUSTÖÐ  REKSTUR</t>
  </si>
  <si>
    <t>33210  Þjónustustöð</t>
  </si>
  <si>
    <t>33310  Vélar</t>
  </si>
  <si>
    <t>33510  Bifreiðar þjónustustöðvar</t>
  </si>
  <si>
    <t>35  FASTEIGNAFÉLAGIÐ LÆKJARHLÍÐ</t>
  </si>
  <si>
    <t>35100  Rekstur Fasteignafélagsins Lækjarhlíðar</t>
  </si>
  <si>
    <t>35970  Fjármagnsliðir</t>
  </si>
  <si>
    <t>39  AÐRAR A-HLUTA STOFNANIR</t>
  </si>
  <si>
    <t>39100  SHS bs. - Rekstur</t>
  </si>
  <si>
    <t>39900  SHS bs. - Fjármunatekjur og fjármagnsgjöld</t>
  </si>
  <si>
    <t>Rekstrarniðurstaða A- hluta</t>
  </si>
  <si>
    <t>43  VATNSVEITA MOSFELLSBÆJAR</t>
  </si>
  <si>
    <t>43010  Tekjur vatnsveitu</t>
  </si>
  <si>
    <t>43210  Almennur rekstur vatnsveitu</t>
  </si>
  <si>
    <t>43220  Keypt kalt vatn</t>
  </si>
  <si>
    <t>43230  Viðhald veitukerfis</t>
  </si>
  <si>
    <t>43890  Afskriftir vatnsveitu</t>
  </si>
  <si>
    <t>47  HITAVEITA MOSFELLSBÆJAR</t>
  </si>
  <si>
    <t>47010  Tekjur hitaveitu</t>
  </si>
  <si>
    <t>47210  Almennur rekstur hitaveitu</t>
  </si>
  <si>
    <t>47220  Keypt heitt vatn</t>
  </si>
  <si>
    <t>47230  Viðhald hitaveitukerfis</t>
  </si>
  <si>
    <t>47250  Bifreiðar hitaveitu</t>
  </si>
  <si>
    <t>47810  Fjármunatekjur</t>
  </si>
  <si>
    <t>47840  Fjármagnsgjöld hitaveitu</t>
  </si>
  <si>
    <t>47890  Afskriftir hitaveitu</t>
  </si>
  <si>
    <t>61  FÉLAGSLEGAR ÍBÚÐIR</t>
  </si>
  <si>
    <t>63  HJÚKRUNARHEIMILIÐ HAMRAR</t>
  </si>
  <si>
    <t>63089  Afskriftir Hamra</t>
  </si>
  <si>
    <t>63210  Hjúkrunarheimilið Hamrar - fasteign</t>
  </si>
  <si>
    <t>63840  Fjármagnsgjöld Hamra</t>
  </si>
  <si>
    <t>65  FRÁVEITA REKSTUR</t>
  </si>
  <si>
    <t>65040  Fráveitu- og rotþróargjald</t>
  </si>
  <si>
    <t>65120  Holræsi og niðurföll</t>
  </si>
  <si>
    <t>65410  Hreinsun holræsa</t>
  </si>
  <si>
    <t>65420  Hreinsun rotþróa</t>
  </si>
  <si>
    <t>65840  Fjármagnsgjöld fráveitu</t>
  </si>
  <si>
    <t>65890  Afskriftir fráveitu</t>
  </si>
  <si>
    <t>83  HLÉGARÐUR SAMKOMUHÚS</t>
  </si>
  <si>
    <t>83101  Rekstur Hlégarðs</t>
  </si>
  <si>
    <t>89  Aðrar B-hluta stofnanir</t>
  </si>
  <si>
    <t>89100  Strætó bs. - Rekstur</t>
  </si>
  <si>
    <t>89200  Sorpa bs. - Rekstur</t>
  </si>
  <si>
    <t>89800  Strætó bs. - Fjármunatekjur og fjármagnsgjöld</t>
  </si>
  <si>
    <t>89900  Sorpa bs. - Fjármunatekjur og fjármagnsgjöld</t>
  </si>
  <si>
    <t>Rekstrarniðurstaða A og B hluta</t>
  </si>
  <si>
    <t>Rekstrarniðurstaða A og B- hluta</t>
  </si>
  <si>
    <t>21420  Fjármála- og áhættustýringarsvið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</si>
</sst>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\ _k_r_-;\-* #,##0\ _k_r_-;_-* &quot;-&quot;\ _k_r_-;_-@_-"/>
    <numFmt numFmtId="165" formatCode="#,##0\ _);[Red]\(* #,##0\ \)"/>
    <numFmt numFmtId="166" formatCode="@*."/>
    <numFmt numFmtId="167" formatCode="#,##0_ ;\-#,##0\ "/>
    <numFmt numFmtId="168" formatCode="#,##0.000\ _);[Red]\(* #,##0.000\ \)"/>
    <numFmt numFmtId="169" formatCode="#,##0.000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Univers 45 Light"/>
    </font>
    <font>
      <sz val="10"/>
      <name val="Times New Roman"/>
      <family val="1"/>
    </font>
    <font>
      <sz val="11"/>
      <color theme="1"/>
      <name val="Theinhardt"/>
    </font>
    <font>
      <b/>
      <sz val="11"/>
      <color theme="1"/>
      <name val="Theinhardt"/>
    </font>
    <font>
      <sz val="10"/>
      <name val="Geneva"/>
    </font>
    <font>
      <b/>
      <sz val="18"/>
      <color theme="0"/>
      <name val="Theinhardt"/>
    </font>
    <font>
      <sz val="9"/>
      <name val="Theinhardt"/>
    </font>
    <font>
      <b/>
      <sz val="11"/>
      <color rgb="FF1E996C"/>
      <name val="Theinhardt"/>
    </font>
    <font>
      <b/>
      <sz val="16"/>
      <color theme="0"/>
      <name val="Aptos Narrow"/>
      <family val="2"/>
      <scheme val="minor"/>
    </font>
    <font>
      <b/>
      <sz val="11"/>
      <color rgb="FF1E996C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Gt ultra"/>
    </font>
    <font>
      <sz val="11"/>
      <color theme="0"/>
      <name val="Theinhardt"/>
    </font>
    <font>
      <b/>
      <sz val="13"/>
      <color theme="0"/>
      <name val="Theinhardt"/>
    </font>
    <font>
      <b/>
      <i/>
      <sz val="13"/>
      <color rgb="FFFFFF00"/>
      <name val="Theinhardt"/>
    </font>
    <font>
      <sz val="13"/>
      <color theme="1"/>
      <name val="Theinhardt"/>
    </font>
    <font>
      <b/>
      <sz val="9"/>
      <name val="Theinhardt"/>
    </font>
    <font>
      <sz val="11"/>
      <name val="Theinhardt"/>
    </font>
  </fonts>
  <fills count="4">
    <fill>
      <patternFill patternType="none"/>
    </fill>
    <fill>
      <patternFill patternType="gray125"/>
    </fill>
    <fill>
      <patternFill patternType="solid">
        <fgColor rgb="FF1E996C"/>
        <bgColor indexed="64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0" fontId="1" fillId="2" borderId="0"/>
    <xf numFmtId="0" fontId="8" fillId="0" borderId="0"/>
    <xf numFmtId="165" fontId="5" fillId="0" borderId="0"/>
    <xf numFmtId="41" fontId="1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7" fillId="0" borderId="0" xfId="0" applyFont="1"/>
    <xf numFmtId="166" fontId="4" fillId="0" borderId="0" xfId="5" applyNumberFormat="1" applyFont="1" applyAlignment="1">
      <alignment vertical="center"/>
    </xf>
    <xf numFmtId="49" fontId="10" fillId="0" borderId="0" xfId="5" applyNumberFormat="1" applyFont="1" applyAlignment="1">
      <alignment vertical="center"/>
    </xf>
    <xf numFmtId="0" fontId="11" fillId="0" borderId="0" xfId="4" applyFont="1" applyFill="1" applyAlignment="1">
      <alignment horizontal="center"/>
    </xf>
    <xf numFmtId="164" fontId="6" fillId="0" borderId="0" xfId="1" applyFont="1"/>
    <xf numFmtId="0" fontId="11" fillId="0" borderId="0" xfId="4" applyFont="1" applyFill="1"/>
    <xf numFmtId="166" fontId="10" fillId="0" borderId="0" xfId="5" applyNumberFormat="1" applyFont="1" applyAlignment="1">
      <alignment horizontal="left" vertical="center"/>
    </xf>
    <xf numFmtId="166" fontId="10" fillId="0" borderId="0" xfId="5" applyNumberFormat="1" applyFont="1" applyAlignment="1">
      <alignment vertical="center"/>
    </xf>
    <xf numFmtId="0" fontId="6" fillId="0" borderId="1" xfId="0" applyFont="1" applyBorder="1"/>
    <xf numFmtId="0" fontId="7" fillId="0" borderId="2" xfId="0" applyFont="1" applyBorder="1"/>
    <xf numFmtId="167" fontId="0" fillId="0" borderId="0" xfId="0" applyNumberFormat="1"/>
    <xf numFmtId="167" fontId="3" fillId="0" borderId="0" xfId="0" applyNumberFormat="1" applyFont="1"/>
    <xf numFmtId="0" fontId="12" fillId="2" borderId="0" xfId="4" applyFont="1" applyAlignment="1">
      <alignment horizontal="center"/>
    </xf>
    <xf numFmtId="0" fontId="2" fillId="2" borderId="0" xfId="4" applyFont="1" applyAlignment="1">
      <alignment horizontal="center"/>
    </xf>
    <xf numFmtId="0" fontId="3" fillId="0" borderId="0" xfId="0" applyFont="1"/>
    <xf numFmtId="167" fontId="0" fillId="0" borderId="0" xfId="7" applyNumberFormat="1" applyFont="1"/>
    <xf numFmtId="167" fontId="0" fillId="0" borderId="3" xfId="7" applyNumberFormat="1" applyFont="1" applyBorder="1"/>
    <xf numFmtId="167" fontId="3" fillId="0" borderId="1" xfId="7" applyNumberFormat="1" applyFont="1" applyBorder="1"/>
    <xf numFmtId="167" fontId="3" fillId="0" borderId="0" xfId="7" applyNumberFormat="1" applyFont="1"/>
    <xf numFmtId="167" fontId="3" fillId="0" borderId="2" xfId="7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/>
    </xf>
    <xf numFmtId="167" fontId="3" fillId="0" borderId="1" xfId="0" applyNumberFormat="1" applyFont="1" applyBorder="1"/>
    <xf numFmtId="0" fontId="3" fillId="0" borderId="1" xfId="0" applyFont="1" applyBorder="1"/>
    <xf numFmtId="0" fontId="15" fillId="0" borderId="0" xfId="0" applyFont="1"/>
    <xf numFmtId="167" fontId="3" fillId="0" borderId="0" xfId="7" applyNumberFormat="1" applyFont="1" applyBorder="1"/>
    <xf numFmtId="167" fontId="0" fillId="0" borderId="0" xfId="7" applyNumberFormat="1" applyFont="1" applyBorder="1"/>
    <xf numFmtId="164" fontId="6" fillId="0" borderId="0" xfId="1" applyFont="1" applyFill="1"/>
    <xf numFmtId="10" fontId="0" fillId="0" borderId="0" xfId="2" applyNumberFormat="1" applyFont="1"/>
    <xf numFmtId="164" fontId="6" fillId="0" borderId="0" xfId="1" applyFont="1" applyAlignment="1">
      <alignment horizontal="center"/>
    </xf>
    <xf numFmtId="0" fontId="11" fillId="0" borderId="0" xfId="4" applyFont="1" applyFill="1" applyAlignment="1">
      <alignment horizontal="center" wrapText="1"/>
    </xf>
    <xf numFmtId="0" fontId="17" fillId="2" borderId="0" xfId="8" applyFont="1" applyFill="1"/>
    <xf numFmtId="0" fontId="9" fillId="2" borderId="0" xfId="8" applyFont="1" applyFill="1"/>
    <xf numFmtId="9" fontId="6" fillId="0" borderId="0" xfId="2" applyFont="1" applyAlignment="1">
      <alignment wrapText="1"/>
    </xf>
    <xf numFmtId="3" fontId="18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19" fillId="2" borderId="4" xfId="8" applyFont="1" applyFill="1" applyBorder="1" applyAlignment="1">
      <alignment horizontal="left" wrapText="1"/>
    </xf>
    <xf numFmtId="0" fontId="19" fillId="2" borderId="4" xfId="8" applyFont="1" applyFill="1" applyBorder="1" applyAlignment="1">
      <alignment horizontal="center" wrapText="1"/>
    </xf>
    <xf numFmtId="3" fontId="20" fillId="2" borderId="4" xfId="0" applyNumberFormat="1" applyFont="1" applyFill="1" applyBorder="1" applyAlignment="1">
      <alignment horizontal="center" wrapText="1"/>
    </xf>
    <xf numFmtId="0" fontId="21" fillId="0" borderId="0" xfId="0" applyFont="1"/>
    <xf numFmtId="164" fontId="21" fillId="0" borderId="0" xfId="1" applyFont="1"/>
    <xf numFmtId="0" fontId="18" fillId="2" borderId="0" xfId="8" applyFont="1" applyFill="1"/>
    <xf numFmtId="3" fontId="18" fillId="2" borderId="0" xfId="8" applyNumberFormat="1" applyFont="1" applyFill="1" applyAlignment="1">
      <alignment horizontal="right" indent="1"/>
    </xf>
    <xf numFmtId="3" fontId="6" fillId="0" borderId="0" xfId="0" applyNumberFormat="1" applyFont="1"/>
    <xf numFmtId="168" fontId="10" fillId="0" borderId="0" xfId="1" applyNumberFormat="1" applyFont="1" applyFill="1" applyAlignment="1" applyProtection="1">
      <alignment horizontal="right"/>
      <protection hidden="1"/>
    </xf>
    <xf numFmtId="3" fontId="6" fillId="0" borderId="0" xfId="0" applyNumberFormat="1" applyFont="1" applyAlignment="1">
      <alignment horizontal="right" indent="1"/>
    </xf>
    <xf numFmtId="168" fontId="10" fillId="0" borderId="0" xfId="3" applyNumberFormat="1" applyFont="1"/>
    <xf numFmtId="168" fontId="10" fillId="0" borderId="0" xfId="1" applyNumberFormat="1" applyFont="1" applyFill="1" applyBorder="1" applyAlignment="1" applyProtection="1">
      <alignment horizontal="right"/>
      <protection hidden="1"/>
    </xf>
    <xf numFmtId="168" fontId="22" fillId="0" borderId="0" xfId="1" applyNumberFormat="1" applyFont="1" applyFill="1" applyBorder="1" applyAlignment="1" applyProtection="1">
      <alignment horizontal="right"/>
      <protection hidden="1"/>
    </xf>
    <xf numFmtId="168" fontId="22" fillId="0" borderId="0" xfId="3" applyNumberFormat="1" applyFont="1"/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 indent="1"/>
    </xf>
    <xf numFmtId="3" fontId="7" fillId="0" borderId="1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3" fontId="23" fillId="0" borderId="0" xfId="0" applyNumberFormat="1" applyFont="1" applyAlignment="1">
      <alignment horizontal="right" indent="1"/>
    </xf>
    <xf numFmtId="169" fontId="6" fillId="0" borderId="0" xfId="0" applyNumberFormat="1" applyFont="1"/>
    <xf numFmtId="3" fontId="6" fillId="0" borderId="0" xfId="1" applyNumberFormat="1" applyFont="1"/>
    <xf numFmtId="3" fontId="0" fillId="0" borderId="0" xfId="0" applyNumberFormat="1"/>
    <xf numFmtId="3" fontId="7" fillId="0" borderId="1" xfId="1" applyNumberFormat="1" applyFont="1" applyBorder="1"/>
    <xf numFmtId="3" fontId="7" fillId="0" borderId="2" xfId="1" applyNumberFormat="1" applyFont="1" applyBorder="1"/>
    <xf numFmtId="0" fontId="9" fillId="2" borderId="0" xfId="4" applyFont="1" applyAlignment="1">
      <alignment horizontal="center"/>
    </xf>
    <xf numFmtId="0" fontId="2" fillId="2" borderId="0" xfId="4" applyFont="1" applyAlignment="1">
      <alignment horizontal="center"/>
    </xf>
    <xf numFmtId="0" fontId="12" fillId="2" borderId="0" xfId="4" applyFont="1" applyAlignment="1">
      <alignment horizontal="center"/>
    </xf>
  </cellXfs>
  <cellStyles count="9">
    <cellStyle name="Accent1" xfId="8" builtinId="29"/>
    <cellStyle name="Comma [0]" xfId="1" builtinId="6"/>
    <cellStyle name="Comma [0] 2" xfId="7" xr:uid="{507E4DD5-DD7C-4C15-BD6A-27CE6871E784}"/>
    <cellStyle name="Mosó" xfId="4" xr:uid="{D70AA550-6E47-4A8C-9797-D34B86882EC4}"/>
    <cellStyle name="Normal" xfId="0" builtinId="0"/>
    <cellStyle name="Normal 3 10" xfId="3" xr:uid="{D703652E-0BB7-4F92-8853-29FAB408C5D0}"/>
    <cellStyle name="Normal 9 10 2 2" xfId="6" xr:uid="{54ED029B-15CD-4D23-AAAA-B2A7BF190C3F}"/>
    <cellStyle name="Normal_Ársreikningur Sandg 31.12 2" xfId="5" xr:uid="{1DDF06D3-72B0-4952-B7E3-2FA1A01E968C}"/>
    <cellStyle name="Percent" xfId="2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OSFSS01\Share\Bokhald\2023%20&#193;rsreikningur\CW\CW%20loka%20fr&#225;%20KPMG\Mosfellsb&#230;r%20samst&#230;&#240;a.xlsm" TargetMode="External"/><Relationship Id="rId1" Type="http://schemas.openxmlformats.org/officeDocument/2006/relationships/externalLinkPath" Target="file:///\\MOSFSS01\Share\Bokhald\2023%20&#193;rsreikningur\CW\CW%20loka%20fr&#225;%20KPMG\Mosfellsb&#230;r%20samst&#230;&#240;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unnforsendur"/>
      <sheetName val="Sjóðstr_Langt.lán og kröfur"/>
      <sheetName val="Sjóðst_Fastafjárm"/>
      <sheetName val="Sjóðstr_Lifeyrissk"/>
      <sheetName val="Sjóðstr_annað"/>
      <sheetName val="Hlutdeild minnih."/>
      <sheetName val="Forsíða sjóða"/>
      <sheetName val="Efnisyfirlsundurl"/>
      <sheetName val="CWUDFsStorage"/>
      <sheetName val="Samstæða yfirlit"/>
      <sheetName val="Málaflokkar"/>
      <sheetName val="Deildir"/>
      <sheetName val="Ársreikn"/>
      <sheetName val="Forsíða"/>
      <sheetName val="Efnisyfirlit"/>
      <sheetName val="Árit sv.stj."/>
      <sheetName val="Áritun esk 1. umr"/>
      <sheetName val="Áritun esk 2. umr"/>
      <sheetName val="Rekstur"/>
      <sheetName val="Efnahagur"/>
      <sheetName val="Sjóðstreymi"/>
      <sheetName val="Skýringar"/>
      <sheetName val="Lykilt. A hluti"/>
      <sheetName val="Lykilt. AB hluti"/>
      <sheetName val="Samanb.m.ára"/>
      <sheetName val="Rekstraráætlun"/>
      <sheetName val="Áætlun sjóðstr"/>
      <sheetName val="xxxYfirlýsingarxx"/>
      <sheetName val="Sheet1"/>
      <sheetName val="Rekstur (2)"/>
      <sheetName val="Efnahagur (2)"/>
      <sheetName val="Sjóðstreymi (2)"/>
    </sheetNames>
    <sheetDataSet>
      <sheetData sheetId="0">
        <row r="1">
          <cell r="B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DD74-BA2D-4B89-A76D-FF5F6A377EBA}">
  <sheetPr>
    <pageSetUpPr fitToPage="1"/>
  </sheetPr>
  <dimension ref="A1:P258"/>
  <sheetViews>
    <sheetView tabSelected="1" zoomScale="90" zoomScaleNormal="90" workbookViewId="0">
      <pane xSplit="1" ySplit="3" topLeftCell="B4" activePane="bottomRight" state="frozen"/>
      <selection activeCell="E27" sqref="E27"/>
      <selection pane="topRight" activeCell="E27" sqref="E27"/>
      <selection pane="bottomLeft" activeCell="E27" sqref="E27"/>
      <selection pane="bottomRight" activeCell="N108" sqref="N108"/>
    </sheetView>
  </sheetViews>
  <sheetFormatPr defaultRowHeight="14.25" outlineLevelRow="1"/>
  <cols>
    <col min="1" max="1" width="36.5703125" style="1" customWidth="1"/>
    <col min="2" max="2" width="17.5703125" style="1" customWidth="1"/>
    <col min="3" max="3" width="15.85546875" style="1" customWidth="1"/>
    <col min="4" max="4" width="15.85546875" style="1" customWidth="1" collapsed="1"/>
    <col min="5" max="5" width="15.85546875" style="1" customWidth="1"/>
    <col min="6" max="6" width="15.85546875" style="1" customWidth="1" collapsed="1"/>
    <col min="7" max="7" width="16.5703125" style="1" bestFit="1" customWidth="1" collapsed="1"/>
    <col min="8" max="8" width="15.85546875" style="1" customWidth="1" collapsed="1"/>
    <col min="9" max="10" width="17.28515625" style="1" bestFit="1" customWidth="1" collapsed="1"/>
    <col min="11" max="11" width="15.85546875" style="1" customWidth="1" collapsed="1"/>
    <col min="12" max="13" width="9.140625" style="1"/>
    <col min="14" max="14" width="16.28515625" style="1" bestFit="1" customWidth="1"/>
    <col min="15" max="15" width="11.5703125" style="1" bestFit="1" customWidth="1"/>
    <col min="16" max="16384" width="9.140625" style="1"/>
  </cols>
  <sheetData>
    <row r="1" spans="1:16" ht="23.25">
      <c r="A1" s="36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P1" s="6"/>
    </row>
    <row r="2" spans="1:16" s="40" customFormat="1" ht="23.25" customHeight="1">
      <c r="A2" s="38"/>
      <c r="B2" s="39">
        <v>-11942972372</v>
      </c>
      <c r="C2" s="39">
        <v>5114624734</v>
      </c>
      <c r="D2" s="39">
        <v>0</v>
      </c>
      <c r="E2" s="39">
        <v>5804326179</v>
      </c>
      <c r="F2" s="39">
        <v>296769387</v>
      </c>
      <c r="G2" s="39">
        <v>11215720300</v>
      </c>
      <c r="H2" s="39">
        <v>891223930</v>
      </c>
      <c r="I2" s="39">
        <v>163971858</v>
      </c>
      <c r="J2" s="39">
        <v>-86510505</v>
      </c>
      <c r="K2" s="39">
        <v>250482363</v>
      </c>
    </row>
    <row r="3" spans="1:16" s="44" customFormat="1" ht="55.9" customHeight="1">
      <c r="A3" s="41" t="s">
        <v>78</v>
      </c>
      <c r="B3" s="42" t="s">
        <v>79</v>
      </c>
      <c r="C3" s="42" t="s">
        <v>80</v>
      </c>
      <c r="D3" s="42" t="s">
        <v>81</v>
      </c>
      <c r="E3" s="42" t="s">
        <v>82</v>
      </c>
      <c r="F3" s="42" t="s">
        <v>0</v>
      </c>
      <c r="G3" s="42" t="s">
        <v>83</v>
      </c>
      <c r="H3" s="42" t="s">
        <v>84</v>
      </c>
      <c r="I3" s="43" t="s">
        <v>85</v>
      </c>
      <c r="J3" s="43" t="s">
        <v>86</v>
      </c>
      <c r="K3" s="43" t="s">
        <v>87</v>
      </c>
      <c r="P3" s="45"/>
    </row>
    <row r="4" spans="1:16">
      <c r="A4" s="46" t="s">
        <v>88</v>
      </c>
      <c r="B4" s="47">
        <v>-8031826298</v>
      </c>
      <c r="C4" s="47">
        <v>0</v>
      </c>
      <c r="D4" s="47"/>
      <c r="E4" s="47">
        <v>0</v>
      </c>
      <c r="F4" s="47">
        <v>0</v>
      </c>
      <c r="G4" s="47">
        <v>0</v>
      </c>
      <c r="H4" s="47">
        <v>0</v>
      </c>
      <c r="I4" s="47">
        <v>-8031826298</v>
      </c>
      <c r="J4" s="47">
        <v>-8028987426</v>
      </c>
      <c r="K4" s="47">
        <v>-2838872</v>
      </c>
      <c r="N4" s="48"/>
      <c r="O4" s="49"/>
    </row>
    <row r="5" spans="1:16" hidden="1" outlineLevel="1">
      <c r="A5" s="1" t="s">
        <v>89</v>
      </c>
      <c r="B5" s="50">
        <v>-5267453786</v>
      </c>
      <c r="C5" s="50">
        <v>0</v>
      </c>
      <c r="D5" s="50"/>
      <c r="E5" s="50">
        <v>0</v>
      </c>
      <c r="F5" s="50">
        <v>0</v>
      </c>
      <c r="G5" s="50">
        <v>0</v>
      </c>
      <c r="H5" s="50">
        <v>0</v>
      </c>
      <c r="I5" s="50">
        <v>-5267453786</v>
      </c>
      <c r="J5" s="50">
        <v>-5270223410</v>
      </c>
      <c r="K5" s="50">
        <v>2769624</v>
      </c>
      <c r="N5" s="48"/>
      <c r="O5" s="49"/>
    </row>
    <row r="6" spans="1:16" hidden="1" outlineLevel="1">
      <c r="A6" s="1" t="s">
        <v>90</v>
      </c>
      <c r="B6" s="50">
        <v>-902270656</v>
      </c>
      <c r="C6" s="50">
        <v>0</v>
      </c>
      <c r="D6" s="50"/>
      <c r="E6" s="50">
        <v>0</v>
      </c>
      <c r="F6" s="50">
        <v>0</v>
      </c>
      <c r="G6" s="50">
        <v>0</v>
      </c>
      <c r="H6" s="50">
        <v>0</v>
      </c>
      <c r="I6" s="50">
        <v>-902270656</v>
      </c>
      <c r="J6" s="50">
        <v>-886750002</v>
      </c>
      <c r="K6" s="50">
        <v>-15520654</v>
      </c>
      <c r="N6" s="48"/>
      <c r="O6" s="51"/>
    </row>
    <row r="7" spans="1:16" hidden="1" outlineLevel="1">
      <c r="A7" s="1" t="s">
        <v>91</v>
      </c>
      <c r="B7" s="50">
        <v>-1740400310</v>
      </c>
      <c r="C7" s="50">
        <v>0</v>
      </c>
      <c r="D7" s="50"/>
      <c r="E7" s="50">
        <v>0</v>
      </c>
      <c r="F7" s="50">
        <v>0</v>
      </c>
      <c r="G7" s="50">
        <v>0</v>
      </c>
      <c r="H7" s="50">
        <v>0</v>
      </c>
      <c r="I7" s="50">
        <v>-1740400310</v>
      </c>
      <c r="J7" s="50">
        <v>-1750916014</v>
      </c>
      <c r="K7" s="50">
        <v>10515704</v>
      </c>
      <c r="N7" s="48"/>
      <c r="O7" s="49"/>
    </row>
    <row r="8" spans="1:16" hidden="1" outlineLevel="1">
      <c r="A8" s="1" t="s">
        <v>92</v>
      </c>
      <c r="B8" s="50">
        <v>-121701546</v>
      </c>
      <c r="C8" s="50">
        <v>0</v>
      </c>
      <c r="D8" s="50"/>
      <c r="E8" s="50">
        <v>0</v>
      </c>
      <c r="F8" s="50">
        <v>0</v>
      </c>
      <c r="G8" s="50">
        <v>0</v>
      </c>
      <c r="H8" s="50">
        <v>0</v>
      </c>
      <c r="I8" s="50">
        <v>-121701546</v>
      </c>
      <c r="J8" s="50">
        <v>-121098000</v>
      </c>
      <c r="K8" s="50">
        <v>-603546</v>
      </c>
      <c r="N8" s="48"/>
      <c r="O8" s="49"/>
    </row>
    <row r="9" spans="1:16" collapsed="1">
      <c r="A9" s="46" t="s">
        <v>93</v>
      </c>
      <c r="B9" s="47">
        <v>-426856989</v>
      </c>
      <c r="C9" s="47">
        <v>987260033</v>
      </c>
      <c r="D9" s="47"/>
      <c r="E9" s="47">
        <v>1235117666</v>
      </c>
      <c r="F9" s="47">
        <v>0</v>
      </c>
      <c r="G9" s="47">
        <v>2222377699</v>
      </c>
      <c r="H9" s="47">
        <v>0</v>
      </c>
      <c r="I9" s="47">
        <v>1795520710</v>
      </c>
      <c r="J9" s="47">
        <v>1779216857</v>
      </c>
      <c r="K9" s="47">
        <v>16303853</v>
      </c>
      <c r="N9" s="48"/>
      <c r="O9" s="49"/>
    </row>
    <row r="10" spans="1:16" hidden="1" outlineLevel="1">
      <c r="A10" s="1" t="s">
        <v>94</v>
      </c>
      <c r="B10" s="50">
        <v>0</v>
      </c>
      <c r="C10" s="50">
        <v>3730967</v>
      </c>
      <c r="D10" s="50"/>
      <c r="E10" s="50">
        <v>0</v>
      </c>
      <c r="F10" s="50">
        <v>0</v>
      </c>
      <c r="G10" s="50">
        <v>3730967</v>
      </c>
      <c r="H10" s="50">
        <v>0</v>
      </c>
      <c r="I10" s="50">
        <v>3730967</v>
      </c>
      <c r="J10" s="50">
        <v>3560311</v>
      </c>
      <c r="K10" s="50">
        <v>170656</v>
      </c>
      <c r="N10" s="48"/>
      <c r="O10" s="52"/>
    </row>
    <row r="11" spans="1:16" hidden="1" outlineLevel="1">
      <c r="A11" s="1" t="s">
        <v>95</v>
      </c>
      <c r="B11" s="50">
        <v>-10530000</v>
      </c>
      <c r="C11" s="50">
        <v>76423180</v>
      </c>
      <c r="D11" s="50"/>
      <c r="E11" s="50">
        <v>15004294</v>
      </c>
      <c r="F11" s="50">
        <v>0</v>
      </c>
      <c r="G11" s="50">
        <v>91427474</v>
      </c>
      <c r="H11" s="50">
        <v>0</v>
      </c>
      <c r="I11" s="50">
        <v>80897474</v>
      </c>
      <c r="J11" s="50">
        <v>80912145</v>
      </c>
      <c r="K11" s="50">
        <v>-14671</v>
      </c>
      <c r="N11" s="48"/>
      <c r="O11" s="52"/>
    </row>
    <row r="12" spans="1:16" hidden="1" outlineLevel="1">
      <c r="A12" s="1" t="s">
        <v>96</v>
      </c>
      <c r="B12" s="50">
        <v>-29175424</v>
      </c>
      <c r="C12" s="50">
        <v>0</v>
      </c>
      <c r="D12" s="50"/>
      <c r="E12" s="50">
        <v>55491388</v>
      </c>
      <c r="F12" s="50">
        <v>0</v>
      </c>
      <c r="G12" s="50">
        <v>55491388</v>
      </c>
      <c r="H12" s="50">
        <v>0</v>
      </c>
      <c r="I12" s="50">
        <v>26315964</v>
      </c>
      <c r="J12" s="50">
        <v>29873000</v>
      </c>
      <c r="K12" s="50">
        <v>-3557036</v>
      </c>
      <c r="N12" s="48"/>
      <c r="O12" s="52"/>
    </row>
    <row r="13" spans="1:16" hidden="1" outlineLevel="1">
      <c r="A13" s="1" t="s">
        <v>97</v>
      </c>
      <c r="B13" s="50">
        <v>0</v>
      </c>
      <c r="C13" s="50">
        <v>25629330</v>
      </c>
      <c r="D13" s="50"/>
      <c r="E13" s="50">
        <v>3768047</v>
      </c>
      <c r="F13" s="50">
        <v>0</v>
      </c>
      <c r="G13" s="50">
        <v>29397377</v>
      </c>
      <c r="H13" s="50">
        <v>0</v>
      </c>
      <c r="I13" s="50">
        <v>29397377</v>
      </c>
      <c r="J13" s="50">
        <v>38052987</v>
      </c>
      <c r="K13" s="50">
        <v>-8655610</v>
      </c>
      <c r="N13" s="48"/>
      <c r="O13" s="52"/>
    </row>
    <row r="14" spans="1:16" hidden="1" outlineLevel="1">
      <c r="A14" s="1" t="s">
        <v>98</v>
      </c>
      <c r="B14" s="50">
        <v>-14688290</v>
      </c>
      <c r="C14" s="50">
        <v>6489832</v>
      </c>
      <c r="D14" s="50"/>
      <c r="E14" s="50">
        <v>17100391</v>
      </c>
      <c r="F14" s="50">
        <v>0</v>
      </c>
      <c r="G14" s="50">
        <v>23590223</v>
      </c>
      <c r="H14" s="50">
        <v>0</v>
      </c>
      <c r="I14" s="50">
        <v>8901933</v>
      </c>
      <c r="J14" s="50">
        <v>69195</v>
      </c>
      <c r="K14" s="50">
        <v>8832738</v>
      </c>
      <c r="N14" s="48"/>
      <c r="O14" s="52"/>
    </row>
    <row r="15" spans="1:16" hidden="1" outlineLevel="1">
      <c r="A15" s="1" t="s">
        <v>99</v>
      </c>
      <c r="B15" s="50">
        <v>0</v>
      </c>
      <c r="C15" s="50">
        <v>0</v>
      </c>
      <c r="D15" s="50"/>
      <c r="E15" s="50">
        <v>199885</v>
      </c>
      <c r="F15" s="50">
        <v>0</v>
      </c>
      <c r="G15" s="50">
        <v>199885</v>
      </c>
      <c r="H15" s="50">
        <v>0</v>
      </c>
      <c r="I15" s="50">
        <v>199885</v>
      </c>
      <c r="J15" s="50">
        <v>600000</v>
      </c>
      <c r="K15" s="50">
        <v>-400115</v>
      </c>
      <c r="N15" s="48"/>
      <c r="O15" s="52"/>
    </row>
    <row r="16" spans="1:16" hidden="1" outlineLevel="1">
      <c r="A16" s="1" t="s">
        <v>100</v>
      </c>
      <c r="B16" s="50">
        <v>0</v>
      </c>
      <c r="C16" s="50">
        <v>0</v>
      </c>
      <c r="D16" s="50"/>
      <c r="E16" s="50">
        <v>41137378</v>
      </c>
      <c r="F16" s="50">
        <v>0</v>
      </c>
      <c r="G16" s="50">
        <v>41137378</v>
      </c>
      <c r="H16" s="50">
        <v>0</v>
      </c>
      <c r="I16" s="50">
        <v>41137378</v>
      </c>
      <c r="J16" s="50">
        <v>46580000</v>
      </c>
      <c r="K16" s="50">
        <v>-5442622</v>
      </c>
      <c r="N16" s="48"/>
      <c r="O16" s="52"/>
    </row>
    <row r="17" spans="1:15" hidden="1" outlineLevel="1">
      <c r="A17" s="1" t="s">
        <v>101</v>
      </c>
      <c r="B17" s="50">
        <v>0</v>
      </c>
      <c r="C17" s="50">
        <v>0</v>
      </c>
      <c r="D17" s="50"/>
      <c r="E17" s="50">
        <v>1314899</v>
      </c>
      <c r="F17" s="50">
        <v>0</v>
      </c>
      <c r="G17" s="50">
        <v>1314899</v>
      </c>
      <c r="H17" s="50">
        <v>0</v>
      </c>
      <c r="I17" s="50">
        <v>1314899</v>
      </c>
      <c r="J17" s="50">
        <v>2042880</v>
      </c>
      <c r="K17" s="50">
        <v>-727981</v>
      </c>
      <c r="N17" s="48"/>
      <c r="O17" s="52"/>
    </row>
    <row r="18" spans="1:15" hidden="1" outlineLevel="1">
      <c r="A18" s="1" t="s">
        <v>102</v>
      </c>
      <c r="B18" s="50">
        <v>-2390259</v>
      </c>
      <c r="C18" s="50">
        <v>7738153</v>
      </c>
      <c r="D18" s="50"/>
      <c r="E18" s="50">
        <v>36382546</v>
      </c>
      <c r="F18" s="50">
        <v>0</v>
      </c>
      <c r="G18" s="50">
        <v>44120699</v>
      </c>
      <c r="H18" s="50">
        <v>0</v>
      </c>
      <c r="I18" s="50">
        <v>41730440</v>
      </c>
      <c r="J18" s="50">
        <v>33811519</v>
      </c>
      <c r="K18" s="50">
        <v>7918921</v>
      </c>
      <c r="N18" s="48"/>
      <c r="O18" s="53"/>
    </row>
    <row r="19" spans="1:15" hidden="1" outlineLevel="1">
      <c r="A19" s="1" t="s">
        <v>103</v>
      </c>
      <c r="B19" s="50">
        <v>0</v>
      </c>
      <c r="C19" s="50">
        <v>0</v>
      </c>
      <c r="D19" s="50"/>
      <c r="E19" s="50">
        <v>4230131</v>
      </c>
      <c r="F19" s="50">
        <v>0</v>
      </c>
      <c r="G19" s="50">
        <v>4230131</v>
      </c>
      <c r="H19" s="50">
        <v>0</v>
      </c>
      <c r="I19" s="50">
        <v>4230131</v>
      </c>
      <c r="J19" s="50">
        <v>3540000</v>
      </c>
      <c r="K19" s="50">
        <v>690131</v>
      </c>
      <c r="N19" s="48"/>
      <c r="O19" s="51"/>
    </row>
    <row r="20" spans="1:15" hidden="1" outlineLevel="1">
      <c r="A20" s="1" t="s">
        <v>104</v>
      </c>
      <c r="B20" s="50">
        <v>-307071758</v>
      </c>
      <c r="C20" s="50">
        <v>0</v>
      </c>
      <c r="D20" s="50"/>
      <c r="E20" s="50">
        <v>307071758</v>
      </c>
      <c r="F20" s="50">
        <v>0</v>
      </c>
      <c r="G20" s="50">
        <v>307071758</v>
      </c>
      <c r="H20" s="50">
        <v>0</v>
      </c>
      <c r="I20" s="50">
        <v>0</v>
      </c>
      <c r="J20" s="50">
        <v>0</v>
      </c>
      <c r="K20" s="50">
        <v>0</v>
      </c>
      <c r="N20" s="48"/>
      <c r="O20" s="51"/>
    </row>
    <row r="21" spans="1:15" hidden="1" outlineLevel="1">
      <c r="A21" s="1" t="s">
        <v>105</v>
      </c>
      <c r="B21" s="50">
        <v>-8695082</v>
      </c>
      <c r="C21" s="50">
        <v>0</v>
      </c>
      <c r="D21" s="50"/>
      <c r="E21" s="50">
        <v>98996429</v>
      </c>
      <c r="F21" s="50">
        <v>0</v>
      </c>
      <c r="G21" s="50">
        <v>98996429</v>
      </c>
      <c r="H21" s="50">
        <v>0</v>
      </c>
      <c r="I21" s="50">
        <v>90301347</v>
      </c>
      <c r="J21" s="50">
        <v>91274140</v>
      </c>
      <c r="K21" s="50">
        <v>-972793</v>
      </c>
      <c r="N21" s="48"/>
      <c r="O21" s="52"/>
    </row>
    <row r="22" spans="1:15" hidden="1" outlineLevel="1">
      <c r="A22" s="1" t="s">
        <v>106</v>
      </c>
      <c r="B22" s="50">
        <v>-449800</v>
      </c>
      <c r="C22" s="50">
        <v>10444312</v>
      </c>
      <c r="D22" s="50"/>
      <c r="E22" s="50">
        <v>17655244</v>
      </c>
      <c r="F22" s="50">
        <v>0</v>
      </c>
      <c r="G22" s="50">
        <v>28099556</v>
      </c>
      <c r="H22" s="50">
        <v>0</v>
      </c>
      <c r="I22" s="50">
        <v>27649756</v>
      </c>
      <c r="J22" s="50">
        <v>28687983</v>
      </c>
      <c r="K22" s="50">
        <v>-1038227</v>
      </c>
      <c r="N22" s="48"/>
      <c r="O22" s="51"/>
    </row>
    <row r="23" spans="1:15" hidden="1" outlineLevel="1">
      <c r="A23" s="1" t="s">
        <v>107</v>
      </c>
      <c r="B23" s="50">
        <v>0</v>
      </c>
      <c r="C23" s="50">
        <v>0</v>
      </c>
      <c r="D23" s="50"/>
      <c r="E23" s="50">
        <v>33596444</v>
      </c>
      <c r="F23" s="50">
        <v>0</v>
      </c>
      <c r="G23" s="50">
        <v>33596444</v>
      </c>
      <c r="H23" s="50">
        <v>0</v>
      </c>
      <c r="I23" s="50">
        <v>33596444</v>
      </c>
      <c r="J23" s="50">
        <v>35200002</v>
      </c>
      <c r="K23" s="50">
        <v>-1603558</v>
      </c>
      <c r="N23" s="48"/>
      <c r="O23" s="52"/>
    </row>
    <row r="24" spans="1:15" hidden="1" outlineLevel="1">
      <c r="A24" s="1" t="s">
        <v>108</v>
      </c>
      <c r="B24" s="50">
        <v>0</v>
      </c>
      <c r="C24" s="50">
        <v>29480702</v>
      </c>
      <c r="D24" s="50"/>
      <c r="E24" s="50">
        <v>69093504</v>
      </c>
      <c r="F24" s="50">
        <v>0</v>
      </c>
      <c r="G24" s="50">
        <v>98574206</v>
      </c>
      <c r="H24" s="50">
        <v>0</v>
      </c>
      <c r="I24" s="50">
        <v>98574206</v>
      </c>
      <c r="J24" s="50">
        <v>96339741</v>
      </c>
      <c r="K24" s="50">
        <v>2234465</v>
      </c>
      <c r="N24" s="48"/>
      <c r="O24" s="52"/>
    </row>
    <row r="25" spans="1:15" hidden="1" outlineLevel="1">
      <c r="A25" s="1" t="s">
        <v>109</v>
      </c>
      <c r="B25" s="50">
        <v>0</v>
      </c>
      <c r="C25" s="50">
        <v>0</v>
      </c>
      <c r="D25" s="50"/>
      <c r="E25" s="50">
        <v>73640331</v>
      </c>
      <c r="F25" s="50">
        <v>0</v>
      </c>
      <c r="G25" s="50">
        <v>73640331</v>
      </c>
      <c r="H25" s="50">
        <v>0</v>
      </c>
      <c r="I25" s="50">
        <v>73640331</v>
      </c>
      <c r="J25" s="50">
        <v>71810000</v>
      </c>
      <c r="K25" s="50">
        <v>1830331</v>
      </c>
      <c r="N25" s="48"/>
      <c r="O25" s="51"/>
    </row>
    <row r="26" spans="1:15" hidden="1" outlineLevel="1">
      <c r="A26" s="1" t="s">
        <v>110</v>
      </c>
      <c r="B26" s="50">
        <v>0</v>
      </c>
      <c r="C26" s="50">
        <v>24994986</v>
      </c>
      <c r="D26" s="50"/>
      <c r="E26" s="50">
        <v>145596191</v>
      </c>
      <c r="F26" s="50">
        <v>0</v>
      </c>
      <c r="G26" s="50">
        <v>170591177</v>
      </c>
      <c r="H26" s="50">
        <v>0</v>
      </c>
      <c r="I26" s="50">
        <v>170591177</v>
      </c>
      <c r="J26" s="50">
        <v>156667157</v>
      </c>
      <c r="K26" s="50">
        <v>13924020</v>
      </c>
      <c r="N26" s="48"/>
      <c r="O26" s="53"/>
    </row>
    <row r="27" spans="1:15" hidden="1" outlineLevel="1">
      <c r="A27" s="1" t="s">
        <v>111</v>
      </c>
      <c r="B27" s="50">
        <v>-2490000</v>
      </c>
      <c r="C27" s="50">
        <v>48958768</v>
      </c>
      <c r="D27" s="50"/>
      <c r="E27" s="50">
        <v>3909233</v>
      </c>
      <c r="F27" s="50">
        <v>0</v>
      </c>
      <c r="G27" s="50">
        <v>52868001</v>
      </c>
      <c r="H27" s="50">
        <v>0</v>
      </c>
      <c r="I27" s="50">
        <v>50378001</v>
      </c>
      <c r="J27" s="50">
        <v>52789575</v>
      </c>
      <c r="K27" s="50">
        <v>-2411574</v>
      </c>
      <c r="N27" s="48"/>
      <c r="O27" s="53"/>
    </row>
    <row r="28" spans="1:15" hidden="1" outlineLevel="1">
      <c r="A28" s="1" t="s">
        <v>112</v>
      </c>
      <c r="B28" s="50">
        <v>-1188000</v>
      </c>
      <c r="C28" s="50">
        <v>45457843</v>
      </c>
      <c r="D28" s="50"/>
      <c r="E28" s="50">
        <v>2715837</v>
      </c>
      <c r="F28" s="50">
        <v>0</v>
      </c>
      <c r="G28" s="50">
        <v>48173680</v>
      </c>
      <c r="H28" s="50">
        <v>0</v>
      </c>
      <c r="I28" s="50">
        <v>46985680</v>
      </c>
      <c r="J28" s="50">
        <v>41837981</v>
      </c>
      <c r="K28" s="50">
        <v>5147699</v>
      </c>
      <c r="N28" s="48"/>
      <c r="O28" s="53"/>
    </row>
    <row r="29" spans="1:15" hidden="1" outlineLevel="1">
      <c r="A29" s="1" t="s">
        <v>113</v>
      </c>
      <c r="B29" s="50">
        <v>-7479000</v>
      </c>
      <c r="C29" s="50">
        <v>116608159</v>
      </c>
      <c r="D29" s="50"/>
      <c r="E29" s="50">
        <v>9238616</v>
      </c>
      <c r="F29" s="50">
        <v>0</v>
      </c>
      <c r="G29" s="50">
        <v>125846775</v>
      </c>
      <c r="H29" s="50">
        <v>0</v>
      </c>
      <c r="I29" s="50">
        <v>118367775</v>
      </c>
      <c r="J29" s="50">
        <v>114120423</v>
      </c>
      <c r="K29" s="50">
        <v>4247352</v>
      </c>
      <c r="N29" s="48"/>
      <c r="O29" s="53"/>
    </row>
    <row r="30" spans="1:15" hidden="1" outlineLevel="1">
      <c r="A30" s="1" t="s">
        <v>114</v>
      </c>
      <c r="B30" s="50">
        <v>-2358000</v>
      </c>
      <c r="C30" s="50">
        <v>48536107</v>
      </c>
      <c r="D30" s="50"/>
      <c r="E30" s="50">
        <v>3634293</v>
      </c>
      <c r="F30" s="50">
        <v>0</v>
      </c>
      <c r="G30" s="50">
        <v>52170400</v>
      </c>
      <c r="H30" s="50">
        <v>0</v>
      </c>
      <c r="I30" s="50">
        <v>49812400</v>
      </c>
      <c r="J30" s="50">
        <v>48743162</v>
      </c>
      <c r="K30" s="50">
        <v>1069238</v>
      </c>
      <c r="N30" s="48"/>
      <c r="O30" s="53"/>
    </row>
    <row r="31" spans="1:15" hidden="1" outlineLevel="1">
      <c r="A31" s="1" t="s">
        <v>115</v>
      </c>
      <c r="B31" s="50">
        <v>-2046000</v>
      </c>
      <c r="C31" s="50">
        <v>70510856</v>
      </c>
      <c r="D31" s="50"/>
      <c r="E31" s="50">
        <v>4734478</v>
      </c>
      <c r="F31" s="50">
        <v>0</v>
      </c>
      <c r="G31" s="50">
        <v>75245334</v>
      </c>
      <c r="H31" s="50">
        <v>0</v>
      </c>
      <c r="I31" s="50">
        <v>73199334</v>
      </c>
      <c r="J31" s="50">
        <v>64634090</v>
      </c>
      <c r="K31" s="50">
        <v>8565244</v>
      </c>
      <c r="N31" s="48"/>
      <c r="O31" s="53"/>
    </row>
    <row r="32" spans="1:15" hidden="1" outlineLevel="1">
      <c r="A32" s="1" t="s">
        <v>116</v>
      </c>
      <c r="B32" s="50">
        <v>-1680000</v>
      </c>
      <c r="C32" s="50">
        <v>49964238</v>
      </c>
      <c r="D32" s="50"/>
      <c r="E32" s="50">
        <v>4436042</v>
      </c>
      <c r="F32" s="50">
        <v>0</v>
      </c>
      <c r="G32" s="50">
        <v>54400280</v>
      </c>
      <c r="H32" s="50">
        <v>0</v>
      </c>
      <c r="I32" s="50">
        <v>52720280</v>
      </c>
      <c r="J32" s="50">
        <v>60487168</v>
      </c>
      <c r="K32" s="50">
        <v>-7766888</v>
      </c>
      <c r="N32" s="48"/>
      <c r="O32" s="53"/>
    </row>
    <row r="33" spans="1:15" hidden="1" outlineLevel="1">
      <c r="A33" s="1" t="s">
        <v>117</v>
      </c>
      <c r="B33" s="50">
        <v>0</v>
      </c>
      <c r="C33" s="50">
        <v>0</v>
      </c>
      <c r="D33" s="50"/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N33" s="48"/>
      <c r="O33" s="53"/>
    </row>
    <row r="34" spans="1:15" hidden="1" outlineLevel="1">
      <c r="A34" s="1" t="s">
        <v>118</v>
      </c>
      <c r="B34" s="50">
        <v>-1717242</v>
      </c>
      <c r="C34" s="50">
        <v>55163942</v>
      </c>
      <c r="D34" s="50"/>
      <c r="E34" s="50">
        <v>3938690</v>
      </c>
      <c r="F34" s="50">
        <v>0</v>
      </c>
      <c r="G34" s="50">
        <v>59102632</v>
      </c>
      <c r="H34" s="50">
        <v>0</v>
      </c>
      <c r="I34" s="50">
        <v>57385390</v>
      </c>
      <c r="J34" s="50">
        <v>61133446</v>
      </c>
      <c r="K34" s="50">
        <v>-3748056</v>
      </c>
      <c r="N34" s="48"/>
      <c r="O34" s="52"/>
    </row>
    <row r="35" spans="1:15" hidden="1" outlineLevel="1">
      <c r="A35" s="1" t="s">
        <v>119</v>
      </c>
      <c r="B35" s="50">
        <v>-735039</v>
      </c>
      <c r="C35" s="50">
        <v>84312698</v>
      </c>
      <c r="D35" s="50"/>
      <c r="E35" s="50">
        <v>4477661</v>
      </c>
      <c r="F35" s="50">
        <v>0</v>
      </c>
      <c r="G35" s="50">
        <v>88790359</v>
      </c>
      <c r="H35" s="50">
        <v>0</v>
      </c>
      <c r="I35" s="50">
        <v>88055320</v>
      </c>
      <c r="J35" s="50">
        <v>81567642</v>
      </c>
      <c r="K35" s="50">
        <v>6487678</v>
      </c>
      <c r="N35" s="48"/>
      <c r="O35" s="51"/>
    </row>
    <row r="36" spans="1:15" hidden="1" outlineLevel="1">
      <c r="A36" s="1" t="s">
        <v>120</v>
      </c>
      <c r="B36" s="50">
        <v>-3902959</v>
      </c>
      <c r="C36" s="50">
        <v>83653071</v>
      </c>
      <c r="D36" s="50"/>
      <c r="E36" s="50">
        <v>6478031</v>
      </c>
      <c r="F36" s="50">
        <v>0</v>
      </c>
      <c r="G36" s="50">
        <v>90131102</v>
      </c>
      <c r="H36" s="50">
        <v>0</v>
      </c>
      <c r="I36" s="50">
        <v>86228143</v>
      </c>
      <c r="J36" s="50">
        <v>80103032</v>
      </c>
      <c r="K36" s="50">
        <v>6125111</v>
      </c>
      <c r="N36" s="48"/>
      <c r="O36" s="52"/>
    </row>
    <row r="37" spans="1:15" hidden="1" outlineLevel="1">
      <c r="A37" s="1" t="s">
        <v>121</v>
      </c>
      <c r="B37" s="50">
        <v>-82800</v>
      </c>
      <c r="C37" s="50">
        <v>76193426</v>
      </c>
      <c r="D37" s="50"/>
      <c r="E37" s="50">
        <v>4952899</v>
      </c>
      <c r="F37" s="50">
        <v>0</v>
      </c>
      <c r="G37" s="50">
        <v>81146325</v>
      </c>
      <c r="H37" s="50">
        <v>0</v>
      </c>
      <c r="I37" s="50">
        <v>81063525</v>
      </c>
      <c r="J37" s="50">
        <v>78208096</v>
      </c>
      <c r="K37" s="50">
        <v>2855429</v>
      </c>
      <c r="N37" s="48"/>
      <c r="O37" s="52"/>
    </row>
    <row r="38" spans="1:15" hidden="1" outlineLevel="1">
      <c r="A38" s="1" t="s">
        <v>122</v>
      </c>
      <c r="B38" s="50">
        <v>0</v>
      </c>
      <c r="C38" s="50">
        <v>0</v>
      </c>
      <c r="D38" s="50"/>
      <c r="E38" s="50">
        <v>80222916</v>
      </c>
      <c r="F38" s="50">
        <v>0</v>
      </c>
      <c r="G38" s="50">
        <v>80222916</v>
      </c>
      <c r="H38" s="50">
        <v>0</v>
      </c>
      <c r="I38" s="50">
        <v>80222916</v>
      </c>
      <c r="J38" s="50">
        <v>90980000</v>
      </c>
      <c r="K38" s="50">
        <v>-10757084</v>
      </c>
      <c r="N38" s="48"/>
      <c r="O38" s="52"/>
    </row>
    <row r="39" spans="1:15" hidden="1" outlineLevel="1">
      <c r="A39" s="1" t="s">
        <v>123</v>
      </c>
      <c r="B39" s="50">
        <v>-1895325</v>
      </c>
      <c r="C39" s="50">
        <v>58657847</v>
      </c>
      <c r="D39" s="50"/>
      <c r="E39" s="50">
        <v>4478907</v>
      </c>
      <c r="F39" s="50">
        <v>0</v>
      </c>
      <c r="G39" s="50">
        <v>63136754</v>
      </c>
      <c r="H39" s="50">
        <v>0</v>
      </c>
      <c r="I39" s="50">
        <v>61241429</v>
      </c>
      <c r="J39" s="50">
        <v>59954293</v>
      </c>
      <c r="K39" s="50">
        <v>1287136</v>
      </c>
      <c r="N39" s="48"/>
      <c r="O39" s="52"/>
    </row>
    <row r="40" spans="1:15" hidden="1" outlineLevel="1">
      <c r="A40" s="1" t="s">
        <v>124</v>
      </c>
      <c r="B40" s="50">
        <v>-14848758</v>
      </c>
      <c r="C40" s="50">
        <v>0</v>
      </c>
      <c r="D40" s="50"/>
      <c r="E40" s="50">
        <v>125514126</v>
      </c>
      <c r="F40" s="50">
        <v>0</v>
      </c>
      <c r="G40" s="50">
        <v>125514126</v>
      </c>
      <c r="H40" s="50">
        <v>0</v>
      </c>
      <c r="I40" s="50">
        <v>110665368</v>
      </c>
      <c r="J40" s="50">
        <v>112792000</v>
      </c>
      <c r="K40" s="50">
        <v>-2126632</v>
      </c>
      <c r="N40" s="48"/>
      <c r="O40" s="52"/>
    </row>
    <row r="41" spans="1:15" hidden="1" outlineLevel="1">
      <c r="A41" s="1" t="s">
        <v>125</v>
      </c>
      <c r="B41" s="50">
        <v>-9946054</v>
      </c>
      <c r="C41" s="50">
        <v>33987621</v>
      </c>
      <c r="D41" s="50"/>
      <c r="E41" s="50">
        <v>12644346</v>
      </c>
      <c r="F41" s="50">
        <v>0</v>
      </c>
      <c r="G41" s="50">
        <v>46631967</v>
      </c>
      <c r="H41" s="50">
        <v>0</v>
      </c>
      <c r="I41" s="50">
        <v>36685913</v>
      </c>
      <c r="J41" s="50">
        <v>40291439</v>
      </c>
      <c r="K41" s="50">
        <v>-3605526</v>
      </c>
      <c r="N41" s="48"/>
      <c r="O41" s="52"/>
    </row>
    <row r="42" spans="1:15" hidden="1" outlineLevel="1">
      <c r="A42" s="1" t="s">
        <v>126</v>
      </c>
      <c r="B42" s="50">
        <v>0</v>
      </c>
      <c r="C42" s="50">
        <v>0</v>
      </c>
      <c r="D42" s="50"/>
      <c r="E42" s="50">
        <v>28626221</v>
      </c>
      <c r="F42" s="50">
        <v>0</v>
      </c>
      <c r="G42" s="50">
        <v>28626221</v>
      </c>
      <c r="H42" s="50">
        <v>0</v>
      </c>
      <c r="I42" s="50">
        <v>28626221</v>
      </c>
      <c r="J42" s="50">
        <v>29340000</v>
      </c>
      <c r="K42" s="50">
        <v>-713779</v>
      </c>
      <c r="N42" s="48"/>
      <c r="O42" s="51"/>
    </row>
    <row r="43" spans="1:15" hidden="1" outlineLevel="1">
      <c r="A43" s="1" t="s">
        <v>127</v>
      </c>
      <c r="B43" s="50">
        <v>-3487199</v>
      </c>
      <c r="C43" s="50">
        <v>30323995</v>
      </c>
      <c r="D43" s="50"/>
      <c r="E43" s="50">
        <v>8889890</v>
      </c>
      <c r="F43" s="50">
        <v>0</v>
      </c>
      <c r="G43" s="50">
        <v>39213885</v>
      </c>
      <c r="H43" s="50">
        <v>0</v>
      </c>
      <c r="I43" s="50">
        <v>35726686</v>
      </c>
      <c r="J43" s="50">
        <v>37460650</v>
      </c>
      <c r="K43" s="50">
        <v>-1733964</v>
      </c>
      <c r="N43" s="48"/>
      <c r="O43" s="51"/>
    </row>
    <row r="44" spans="1:15" hidden="1" outlineLevel="1">
      <c r="A44" s="1" t="s">
        <v>128</v>
      </c>
      <c r="B44" s="50">
        <v>0</v>
      </c>
      <c r="C44" s="50">
        <v>0</v>
      </c>
      <c r="D44" s="50"/>
      <c r="E44" s="50">
        <v>2014605</v>
      </c>
      <c r="F44" s="50">
        <v>0</v>
      </c>
      <c r="G44" s="50">
        <v>2014605</v>
      </c>
      <c r="H44" s="50">
        <v>0</v>
      </c>
      <c r="I44" s="50">
        <v>2014605</v>
      </c>
      <c r="J44" s="50">
        <v>1988000</v>
      </c>
      <c r="K44" s="50">
        <v>26605</v>
      </c>
      <c r="N44" s="48"/>
      <c r="O44" s="54"/>
    </row>
    <row r="45" spans="1:15" hidden="1" outlineLevel="1">
      <c r="A45" s="1" t="s">
        <v>129</v>
      </c>
      <c r="B45" s="50">
        <v>0</v>
      </c>
      <c r="C45" s="50">
        <v>0</v>
      </c>
      <c r="D45" s="50"/>
      <c r="E45" s="50">
        <v>3932015</v>
      </c>
      <c r="F45" s="50">
        <v>0</v>
      </c>
      <c r="G45" s="50">
        <v>3932015</v>
      </c>
      <c r="H45" s="50">
        <v>0</v>
      </c>
      <c r="I45" s="50">
        <v>3932015</v>
      </c>
      <c r="J45" s="50">
        <v>3764800</v>
      </c>
      <c r="K45" s="50">
        <v>167215</v>
      </c>
      <c r="N45" s="48"/>
      <c r="O45" s="52"/>
    </row>
    <row r="46" spans="1:15" collapsed="1">
      <c r="A46" s="46" t="s">
        <v>130</v>
      </c>
      <c r="B46" s="47">
        <v>-17105125</v>
      </c>
      <c r="C46" s="47">
        <v>0</v>
      </c>
      <c r="D46" s="47"/>
      <c r="E46" s="47">
        <v>12500000</v>
      </c>
      <c r="F46" s="47">
        <v>0</v>
      </c>
      <c r="G46" s="47">
        <v>12500000</v>
      </c>
      <c r="H46" s="47">
        <v>0</v>
      </c>
      <c r="I46" s="47">
        <v>-4605125</v>
      </c>
      <c r="J46" s="47">
        <v>-4845578</v>
      </c>
      <c r="K46" s="47">
        <v>240453</v>
      </c>
      <c r="N46" s="48"/>
    </row>
    <row r="47" spans="1:15" hidden="1" outlineLevel="1">
      <c r="A47" s="1" t="s">
        <v>131</v>
      </c>
      <c r="B47" s="50">
        <v>-17105125</v>
      </c>
      <c r="C47" s="50">
        <v>0</v>
      </c>
      <c r="D47" s="50"/>
      <c r="E47" s="50">
        <v>12500000</v>
      </c>
      <c r="F47" s="50">
        <v>0</v>
      </c>
      <c r="G47" s="50">
        <v>12500000</v>
      </c>
      <c r="H47" s="50">
        <v>0</v>
      </c>
      <c r="I47" s="50">
        <v>-4605125</v>
      </c>
      <c r="J47" s="50">
        <v>-4845578</v>
      </c>
      <c r="K47" s="50">
        <v>240453</v>
      </c>
      <c r="N47" s="48"/>
    </row>
    <row r="48" spans="1:15" collapsed="1">
      <c r="A48" s="46" t="s">
        <v>132</v>
      </c>
      <c r="B48" s="47">
        <v>-417802716</v>
      </c>
      <c r="C48" s="47">
        <v>3090021451</v>
      </c>
      <c r="D48" s="47"/>
      <c r="E48" s="47">
        <v>1816666334</v>
      </c>
      <c r="F48" s="47">
        <v>0</v>
      </c>
      <c r="G48" s="47">
        <v>4906687785</v>
      </c>
      <c r="H48" s="47">
        <v>0</v>
      </c>
      <c r="I48" s="47">
        <v>4488885069</v>
      </c>
      <c r="J48" s="47">
        <v>4378317136</v>
      </c>
      <c r="K48" s="47">
        <v>110567933</v>
      </c>
      <c r="N48" s="48"/>
    </row>
    <row r="49" spans="1:14" hidden="1" outlineLevel="1">
      <c r="A49" s="1" t="s">
        <v>133</v>
      </c>
      <c r="B49" s="50">
        <v>0</v>
      </c>
      <c r="C49" s="50">
        <v>3756147</v>
      </c>
      <c r="D49" s="50"/>
      <c r="E49" s="50">
        <v>0</v>
      </c>
      <c r="F49" s="50">
        <v>0</v>
      </c>
      <c r="G49" s="50">
        <v>3756147</v>
      </c>
      <c r="H49" s="50">
        <v>0</v>
      </c>
      <c r="I49" s="50">
        <v>3756147</v>
      </c>
      <c r="J49" s="50">
        <v>5022932</v>
      </c>
      <c r="K49" s="50">
        <v>-1266785</v>
      </c>
      <c r="N49" s="48"/>
    </row>
    <row r="50" spans="1:14" hidden="1" outlineLevel="1">
      <c r="A50" s="1" t="s">
        <v>134</v>
      </c>
      <c r="B50" s="50">
        <v>-40181314</v>
      </c>
      <c r="C50" s="50">
        <v>94937469</v>
      </c>
      <c r="D50" s="50"/>
      <c r="E50" s="50">
        <v>29342175</v>
      </c>
      <c r="F50" s="50">
        <v>0</v>
      </c>
      <c r="G50" s="50">
        <v>124279644</v>
      </c>
      <c r="H50" s="50">
        <v>0</v>
      </c>
      <c r="I50" s="50">
        <v>84098330</v>
      </c>
      <c r="J50" s="50">
        <v>116864547</v>
      </c>
      <c r="K50" s="50">
        <v>-32766217</v>
      </c>
      <c r="N50" s="48"/>
    </row>
    <row r="51" spans="1:14" hidden="1" outlineLevel="1">
      <c r="A51" s="1" t="s">
        <v>135</v>
      </c>
      <c r="B51" s="50">
        <v>-13033826</v>
      </c>
      <c r="C51" s="50">
        <v>116550104</v>
      </c>
      <c r="D51" s="50"/>
      <c r="E51" s="50">
        <v>28310973</v>
      </c>
      <c r="F51" s="50">
        <v>0</v>
      </c>
      <c r="G51" s="50">
        <v>144861077</v>
      </c>
      <c r="H51" s="50">
        <v>0</v>
      </c>
      <c r="I51" s="50">
        <v>131827251</v>
      </c>
      <c r="J51" s="50">
        <v>121218284</v>
      </c>
      <c r="K51" s="50">
        <v>10608967</v>
      </c>
      <c r="N51" s="48"/>
    </row>
    <row r="52" spans="1:14" hidden="1" outlineLevel="1">
      <c r="A52" s="1" t="s">
        <v>136</v>
      </c>
      <c r="B52" s="50">
        <v>-14946266</v>
      </c>
      <c r="C52" s="50">
        <v>110837942</v>
      </c>
      <c r="D52" s="50"/>
      <c r="E52" s="50">
        <v>38343963</v>
      </c>
      <c r="F52" s="50">
        <v>0</v>
      </c>
      <c r="G52" s="50">
        <v>149181905</v>
      </c>
      <c r="H52" s="50">
        <v>0</v>
      </c>
      <c r="I52" s="50">
        <v>134235639</v>
      </c>
      <c r="J52" s="50">
        <v>122667243</v>
      </c>
      <c r="K52" s="50">
        <v>11568396</v>
      </c>
      <c r="N52" s="48"/>
    </row>
    <row r="53" spans="1:14" hidden="1" outlineLevel="1">
      <c r="A53" s="1" t="s">
        <v>137</v>
      </c>
      <c r="B53" s="50">
        <v>-15007478</v>
      </c>
      <c r="C53" s="50">
        <v>127968360</v>
      </c>
      <c r="D53" s="50"/>
      <c r="E53" s="50">
        <v>34022528</v>
      </c>
      <c r="F53" s="50">
        <v>0</v>
      </c>
      <c r="G53" s="50">
        <v>161990888</v>
      </c>
      <c r="H53" s="50">
        <v>0</v>
      </c>
      <c r="I53" s="50">
        <v>146983410</v>
      </c>
      <c r="J53" s="50">
        <v>135475949</v>
      </c>
      <c r="K53" s="50">
        <v>11507461</v>
      </c>
      <c r="N53" s="48"/>
    </row>
    <row r="54" spans="1:14" hidden="1" outlineLevel="1">
      <c r="A54" s="1" t="s">
        <v>138</v>
      </c>
      <c r="B54" s="50">
        <v>-17606370</v>
      </c>
      <c r="C54" s="50">
        <v>161027029</v>
      </c>
      <c r="D54" s="50"/>
      <c r="E54" s="50">
        <v>48169159</v>
      </c>
      <c r="F54" s="50">
        <v>0</v>
      </c>
      <c r="G54" s="50">
        <v>209196188</v>
      </c>
      <c r="H54" s="50">
        <v>0</v>
      </c>
      <c r="I54" s="50">
        <v>191589818</v>
      </c>
      <c r="J54" s="50">
        <v>184286882</v>
      </c>
      <c r="K54" s="50">
        <v>7302936</v>
      </c>
      <c r="N54" s="48"/>
    </row>
    <row r="55" spans="1:14" hidden="1" outlineLevel="1">
      <c r="A55" s="1" t="s">
        <v>139</v>
      </c>
      <c r="B55" s="50">
        <v>-17830290</v>
      </c>
      <c r="C55" s="50">
        <v>136813261</v>
      </c>
      <c r="D55" s="50"/>
      <c r="E55" s="50">
        <v>51406252</v>
      </c>
      <c r="F55" s="50">
        <v>0</v>
      </c>
      <c r="G55" s="50">
        <v>188219513</v>
      </c>
      <c r="H55" s="50">
        <v>0</v>
      </c>
      <c r="I55" s="50">
        <v>170389223</v>
      </c>
      <c r="J55" s="50">
        <v>170681911</v>
      </c>
      <c r="K55" s="50">
        <v>-292688</v>
      </c>
      <c r="N55" s="48"/>
    </row>
    <row r="56" spans="1:14" hidden="1" outlineLevel="1">
      <c r="A56" s="1" t="s">
        <v>140</v>
      </c>
      <c r="B56" s="50">
        <v>-27294331</v>
      </c>
      <c r="C56" s="50">
        <v>181442484</v>
      </c>
      <c r="D56" s="50"/>
      <c r="E56" s="50">
        <v>53434720</v>
      </c>
      <c r="F56" s="50">
        <v>0</v>
      </c>
      <c r="G56" s="50">
        <v>234877204</v>
      </c>
      <c r="H56" s="50">
        <v>0</v>
      </c>
      <c r="I56" s="50">
        <v>207582873</v>
      </c>
      <c r="J56" s="50">
        <v>206598550</v>
      </c>
      <c r="K56" s="50">
        <v>984323</v>
      </c>
      <c r="N56" s="48"/>
    </row>
    <row r="57" spans="1:14" hidden="1" outlineLevel="1">
      <c r="A57" s="1" t="s">
        <v>141</v>
      </c>
      <c r="B57" s="50">
        <v>-149664</v>
      </c>
      <c r="C57" s="50">
        <v>0</v>
      </c>
      <c r="D57" s="50"/>
      <c r="E57" s="50">
        <v>695489</v>
      </c>
      <c r="F57" s="50">
        <v>0</v>
      </c>
      <c r="G57" s="50">
        <v>695489</v>
      </c>
      <c r="H57" s="50">
        <v>0</v>
      </c>
      <c r="I57" s="50">
        <v>545825</v>
      </c>
      <c r="J57" s="50">
        <v>754402</v>
      </c>
      <c r="K57" s="50">
        <v>-208577</v>
      </c>
      <c r="N57" s="48"/>
    </row>
    <row r="58" spans="1:14" hidden="1" outlineLevel="1">
      <c r="A58" s="1" t="s">
        <v>142</v>
      </c>
      <c r="B58" s="50">
        <v>-18966185</v>
      </c>
      <c r="C58" s="50">
        <v>0</v>
      </c>
      <c r="D58" s="50"/>
      <c r="E58" s="50">
        <v>209868301</v>
      </c>
      <c r="F58" s="50">
        <v>0</v>
      </c>
      <c r="G58" s="50">
        <v>209868301</v>
      </c>
      <c r="H58" s="50">
        <v>0</v>
      </c>
      <c r="I58" s="50">
        <v>190902116</v>
      </c>
      <c r="J58" s="50">
        <v>162205660</v>
      </c>
      <c r="K58" s="50">
        <v>28696456</v>
      </c>
      <c r="N58" s="48"/>
    </row>
    <row r="59" spans="1:14" hidden="1" outlineLevel="1">
      <c r="A59" s="1" t="s">
        <v>143</v>
      </c>
      <c r="B59" s="50">
        <v>-20801917</v>
      </c>
      <c r="C59" s="50">
        <v>333222343</v>
      </c>
      <c r="D59" s="50"/>
      <c r="E59" s="50">
        <v>199203232</v>
      </c>
      <c r="F59" s="50">
        <v>0</v>
      </c>
      <c r="G59" s="50">
        <v>532425575</v>
      </c>
      <c r="H59" s="50">
        <v>0</v>
      </c>
      <c r="I59" s="50">
        <v>511623658</v>
      </c>
      <c r="J59" s="50">
        <v>517229758</v>
      </c>
      <c r="K59" s="50">
        <v>-5606100</v>
      </c>
      <c r="N59" s="48"/>
    </row>
    <row r="60" spans="1:14" hidden="1" outlineLevel="1">
      <c r="A60" s="1" t="s">
        <v>144</v>
      </c>
      <c r="B60" s="50">
        <v>-14647040</v>
      </c>
      <c r="C60" s="50">
        <v>314194637</v>
      </c>
      <c r="D60" s="50"/>
      <c r="E60" s="50">
        <v>120951919</v>
      </c>
      <c r="F60" s="50">
        <v>0</v>
      </c>
      <c r="G60" s="50">
        <v>435146556</v>
      </c>
      <c r="H60" s="50">
        <v>0</v>
      </c>
      <c r="I60" s="50">
        <v>420499516</v>
      </c>
      <c r="J60" s="50">
        <v>393234333</v>
      </c>
      <c r="K60" s="50">
        <v>27265183</v>
      </c>
      <c r="N60" s="48"/>
    </row>
    <row r="61" spans="1:14" hidden="1" outlineLevel="1">
      <c r="A61" s="1" t="s">
        <v>145</v>
      </c>
      <c r="B61" s="50">
        <v>-33362606</v>
      </c>
      <c r="C61" s="50">
        <v>254993293</v>
      </c>
      <c r="D61" s="50"/>
      <c r="E61" s="50">
        <v>118998290</v>
      </c>
      <c r="F61" s="50">
        <v>0</v>
      </c>
      <c r="G61" s="50">
        <v>373991583</v>
      </c>
      <c r="H61" s="50">
        <v>0</v>
      </c>
      <c r="I61" s="50">
        <v>340628977</v>
      </c>
      <c r="J61" s="50">
        <v>310519652</v>
      </c>
      <c r="K61" s="50">
        <v>30109325</v>
      </c>
      <c r="N61" s="48"/>
    </row>
    <row r="62" spans="1:14" hidden="1" outlineLevel="1">
      <c r="A62" s="1" t="s">
        <v>146</v>
      </c>
      <c r="B62" s="50">
        <v>-33337943</v>
      </c>
      <c r="C62" s="50">
        <v>496019917</v>
      </c>
      <c r="D62" s="50"/>
      <c r="E62" s="50">
        <v>250067020</v>
      </c>
      <c r="F62" s="50">
        <v>0</v>
      </c>
      <c r="G62" s="50">
        <v>746086937</v>
      </c>
      <c r="H62" s="50">
        <v>0</v>
      </c>
      <c r="I62" s="50">
        <v>712748994</v>
      </c>
      <c r="J62" s="50">
        <v>696766376</v>
      </c>
      <c r="K62" s="50">
        <v>15982618</v>
      </c>
      <c r="N62" s="48"/>
    </row>
    <row r="63" spans="1:14" hidden="1" outlineLevel="1">
      <c r="A63" s="1" t="s">
        <v>147</v>
      </c>
      <c r="B63" s="50">
        <v>-54260651</v>
      </c>
      <c r="C63" s="50">
        <v>567707904</v>
      </c>
      <c r="D63" s="50"/>
      <c r="E63" s="50">
        <v>338811633</v>
      </c>
      <c r="F63" s="50">
        <v>0</v>
      </c>
      <c r="G63" s="50">
        <v>906519537</v>
      </c>
      <c r="H63" s="50">
        <v>0</v>
      </c>
      <c r="I63" s="50">
        <v>852258886</v>
      </c>
      <c r="J63" s="50">
        <v>792511324</v>
      </c>
      <c r="K63" s="50">
        <v>59747562</v>
      </c>
      <c r="N63" s="48"/>
    </row>
    <row r="64" spans="1:14" hidden="1" outlineLevel="1">
      <c r="A64" s="1" t="s">
        <v>148</v>
      </c>
      <c r="B64" s="50">
        <v>-32460337</v>
      </c>
      <c r="C64" s="50">
        <v>0</v>
      </c>
      <c r="D64" s="50"/>
      <c r="E64" s="50">
        <v>179544218</v>
      </c>
      <c r="F64" s="50">
        <v>0</v>
      </c>
      <c r="G64" s="50">
        <v>179544218</v>
      </c>
      <c r="H64" s="50">
        <v>0</v>
      </c>
      <c r="I64" s="50">
        <v>147083881</v>
      </c>
      <c r="J64" s="50">
        <v>179964473</v>
      </c>
      <c r="K64" s="50">
        <v>-32880592</v>
      </c>
      <c r="N64" s="48"/>
    </row>
    <row r="65" spans="1:14" hidden="1" outlineLevel="1">
      <c r="A65" s="1" t="s">
        <v>149</v>
      </c>
      <c r="B65" s="50">
        <v>-13482561</v>
      </c>
      <c r="C65" s="50">
        <v>27009020</v>
      </c>
      <c r="D65" s="50"/>
      <c r="E65" s="50">
        <v>1499945</v>
      </c>
      <c r="F65" s="50">
        <v>0</v>
      </c>
      <c r="G65" s="50">
        <v>28508965</v>
      </c>
      <c r="H65" s="50">
        <v>0</v>
      </c>
      <c r="I65" s="50">
        <v>15026404</v>
      </c>
      <c r="J65" s="50">
        <v>22037589</v>
      </c>
      <c r="K65" s="50">
        <v>-7011185</v>
      </c>
      <c r="N65" s="48"/>
    </row>
    <row r="66" spans="1:14" hidden="1" outlineLevel="1">
      <c r="A66" s="1" t="s">
        <v>150</v>
      </c>
      <c r="B66" s="50">
        <v>-14344553</v>
      </c>
      <c r="C66" s="50">
        <v>25143097</v>
      </c>
      <c r="D66" s="50"/>
      <c r="E66" s="50">
        <v>2615569</v>
      </c>
      <c r="F66" s="50">
        <v>0</v>
      </c>
      <c r="G66" s="50">
        <v>27758666</v>
      </c>
      <c r="H66" s="50">
        <v>0</v>
      </c>
      <c r="I66" s="50">
        <v>13414113</v>
      </c>
      <c r="J66" s="50">
        <v>18176220</v>
      </c>
      <c r="K66" s="50">
        <v>-4762107</v>
      </c>
      <c r="N66" s="48"/>
    </row>
    <row r="67" spans="1:14" hidden="1" outlineLevel="1">
      <c r="A67" s="1" t="s">
        <v>151</v>
      </c>
      <c r="B67" s="50">
        <v>0</v>
      </c>
      <c r="C67" s="50">
        <v>0</v>
      </c>
      <c r="D67" s="50"/>
      <c r="E67" s="50">
        <v>44978918</v>
      </c>
      <c r="F67" s="50">
        <v>0</v>
      </c>
      <c r="G67" s="50">
        <v>44978918</v>
      </c>
      <c r="H67" s="50">
        <v>0</v>
      </c>
      <c r="I67" s="50">
        <v>44978918</v>
      </c>
      <c r="J67" s="50">
        <v>47400000</v>
      </c>
      <c r="K67" s="50">
        <v>-2421082</v>
      </c>
      <c r="N67" s="48"/>
    </row>
    <row r="68" spans="1:14" hidden="1" outlineLevel="1">
      <c r="A68" s="1" t="s">
        <v>152</v>
      </c>
      <c r="B68" s="50">
        <v>0</v>
      </c>
      <c r="C68" s="50">
        <v>0</v>
      </c>
      <c r="D68" s="50"/>
      <c r="E68" s="50">
        <v>10527330</v>
      </c>
      <c r="F68" s="50">
        <v>0</v>
      </c>
      <c r="G68" s="50">
        <v>10527330</v>
      </c>
      <c r="H68" s="50">
        <v>0</v>
      </c>
      <c r="I68" s="50">
        <v>10527330</v>
      </c>
      <c r="J68" s="50">
        <v>10527330</v>
      </c>
      <c r="K68" s="50">
        <v>0</v>
      </c>
      <c r="N68" s="48"/>
    </row>
    <row r="69" spans="1:14" hidden="1" outlineLevel="1">
      <c r="A69" s="1" t="s">
        <v>153</v>
      </c>
      <c r="B69" s="50">
        <v>0</v>
      </c>
      <c r="C69" s="50">
        <v>0</v>
      </c>
      <c r="D69" s="50"/>
      <c r="E69" s="50">
        <v>22941030</v>
      </c>
      <c r="F69" s="50">
        <v>0</v>
      </c>
      <c r="G69" s="50">
        <v>22941030</v>
      </c>
      <c r="H69" s="50">
        <v>0</v>
      </c>
      <c r="I69" s="50">
        <v>22941030</v>
      </c>
      <c r="J69" s="50">
        <v>22941030</v>
      </c>
      <c r="K69" s="50">
        <v>0</v>
      </c>
      <c r="N69" s="48"/>
    </row>
    <row r="70" spans="1:14" hidden="1" outlineLevel="1">
      <c r="A70" s="1" t="s">
        <v>154</v>
      </c>
      <c r="B70" s="50">
        <v>-34466810</v>
      </c>
      <c r="C70" s="50">
        <v>107804555</v>
      </c>
      <c r="D70" s="50"/>
      <c r="E70" s="50">
        <v>29929562</v>
      </c>
      <c r="F70" s="50">
        <v>0</v>
      </c>
      <c r="G70" s="50">
        <v>137734117</v>
      </c>
      <c r="H70" s="50">
        <v>0</v>
      </c>
      <c r="I70" s="50">
        <v>103267307</v>
      </c>
      <c r="J70" s="50">
        <v>110398236</v>
      </c>
      <c r="K70" s="50">
        <v>-7130929</v>
      </c>
      <c r="N70" s="48"/>
    </row>
    <row r="71" spans="1:14" hidden="1" outlineLevel="1">
      <c r="A71" s="1" t="s">
        <v>155</v>
      </c>
      <c r="B71" s="50">
        <v>-1622574</v>
      </c>
      <c r="C71" s="50">
        <v>30593889</v>
      </c>
      <c r="D71" s="50"/>
      <c r="E71" s="50">
        <v>2104108</v>
      </c>
      <c r="F71" s="50">
        <v>0</v>
      </c>
      <c r="G71" s="50">
        <v>32697997</v>
      </c>
      <c r="H71" s="50">
        <v>0</v>
      </c>
      <c r="I71" s="50">
        <v>31075423</v>
      </c>
      <c r="J71" s="50">
        <v>30694455</v>
      </c>
      <c r="K71" s="50">
        <v>380968</v>
      </c>
      <c r="N71" s="48"/>
    </row>
    <row r="72" spans="1:14" hidden="1" outlineLevel="1">
      <c r="A72" s="1" t="s">
        <v>156</v>
      </c>
      <c r="B72" s="50">
        <v>0</v>
      </c>
      <c r="C72" s="50">
        <v>0</v>
      </c>
      <c r="D72" s="50"/>
      <c r="E72" s="50">
        <v>900000</v>
      </c>
      <c r="F72" s="50">
        <v>0</v>
      </c>
      <c r="G72" s="50">
        <v>900000</v>
      </c>
      <c r="H72" s="50">
        <v>0</v>
      </c>
      <c r="I72" s="50">
        <v>900000</v>
      </c>
      <c r="J72" s="50">
        <v>140000</v>
      </c>
      <c r="K72" s="50">
        <v>760000</v>
      </c>
      <c r="N72" s="48"/>
    </row>
    <row r="73" spans="1:14" collapsed="1">
      <c r="A73" s="46" t="s">
        <v>157</v>
      </c>
      <c r="B73" s="47">
        <v>-9441949</v>
      </c>
      <c r="C73" s="47">
        <v>46529356</v>
      </c>
      <c r="D73" s="47"/>
      <c r="E73" s="47">
        <v>79011438</v>
      </c>
      <c r="F73" s="47">
        <v>0</v>
      </c>
      <c r="G73" s="47">
        <v>125540794</v>
      </c>
      <c r="H73" s="47">
        <v>0</v>
      </c>
      <c r="I73" s="47">
        <v>116098845</v>
      </c>
      <c r="J73" s="47">
        <v>119756023</v>
      </c>
      <c r="K73" s="47">
        <v>-3657178</v>
      </c>
      <c r="N73" s="48"/>
    </row>
    <row r="74" spans="1:14" hidden="1" outlineLevel="1">
      <c r="A74" s="1" t="s">
        <v>158</v>
      </c>
      <c r="B74" s="50">
        <v>0</v>
      </c>
      <c r="C74" s="50">
        <v>3295934</v>
      </c>
      <c r="D74" s="50"/>
      <c r="E74" s="50">
        <v>504998</v>
      </c>
      <c r="F74" s="50">
        <v>0</v>
      </c>
      <c r="G74" s="50">
        <v>3800932</v>
      </c>
      <c r="H74" s="50">
        <v>0</v>
      </c>
      <c r="I74" s="50">
        <v>3800932</v>
      </c>
      <c r="J74" s="50">
        <v>4730548</v>
      </c>
      <c r="K74" s="50">
        <v>-929616</v>
      </c>
      <c r="N74" s="48"/>
    </row>
    <row r="75" spans="1:14" hidden="1" outlineLevel="1">
      <c r="A75" s="1" t="s">
        <v>159</v>
      </c>
      <c r="B75" s="50">
        <v>0</v>
      </c>
      <c r="C75" s="50">
        <v>0</v>
      </c>
      <c r="D75" s="50"/>
      <c r="E75" s="50">
        <v>540940</v>
      </c>
      <c r="F75" s="50">
        <v>0</v>
      </c>
      <c r="G75" s="50">
        <v>540940</v>
      </c>
      <c r="H75" s="50">
        <v>0</v>
      </c>
      <c r="I75" s="50">
        <v>540940</v>
      </c>
      <c r="J75" s="50">
        <v>408000</v>
      </c>
      <c r="K75" s="50">
        <v>132940</v>
      </c>
      <c r="N75" s="48"/>
    </row>
    <row r="76" spans="1:14" hidden="1" outlineLevel="1">
      <c r="A76" s="1" t="s">
        <v>160</v>
      </c>
      <c r="B76" s="50">
        <v>-975964</v>
      </c>
      <c r="C76" s="50">
        <v>36698190</v>
      </c>
      <c r="D76" s="50"/>
      <c r="E76" s="50">
        <v>35019150</v>
      </c>
      <c r="F76" s="50">
        <v>0</v>
      </c>
      <c r="G76" s="50">
        <v>71717340</v>
      </c>
      <c r="H76" s="50">
        <v>0</v>
      </c>
      <c r="I76" s="50">
        <v>70741376</v>
      </c>
      <c r="J76" s="50">
        <v>70974179</v>
      </c>
      <c r="K76" s="50">
        <v>-232803</v>
      </c>
      <c r="N76" s="48"/>
    </row>
    <row r="77" spans="1:14" hidden="1" outlineLevel="1">
      <c r="A77" s="1" t="s">
        <v>161</v>
      </c>
      <c r="B77" s="50">
        <v>-3465985</v>
      </c>
      <c r="C77" s="50">
        <v>6535232</v>
      </c>
      <c r="D77" s="50"/>
      <c r="E77" s="50">
        <v>3795274</v>
      </c>
      <c r="F77" s="50">
        <v>0</v>
      </c>
      <c r="G77" s="50">
        <v>10330506</v>
      </c>
      <c r="H77" s="50">
        <v>0</v>
      </c>
      <c r="I77" s="50">
        <v>6864521</v>
      </c>
      <c r="J77" s="50">
        <v>9502192</v>
      </c>
      <c r="K77" s="50">
        <v>-2637671</v>
      </c>
      <c r="N77" s="48"/>
    </row>
    <row r="78" spans="1:14" hidden="1" outlineLevel="1">
      <c r="A78" s="1" t="s">
        <v>162</v>
      </c>
      <c r="B78" s="50">
        <v>-5000000</v>
      </c>
      <c r="C78" s="50">
        <v>0</v>
      </c>
      <c r="D78" s="50"/>
      <c r="E78" s="50">
        <v>2715000</v>
      </c>
      <c r="F78" s="50">
        <v>0</v>
      </c>
      <c r="G78" s="50">
        <v>2715000</v>
      </c>
      <c r="H78" s="50">
        <v>0</v>
      </c>
      <c r="I78" s="50">
        <v>-2285000</v>
      </c>
      <c r="J78" s="50">
        <v>-3500000</v>
      </c>
      <c r="K78" s="50">
        <v>1215000</v>
      </c>
      <c r="N78" s="48"/>
    </row>
    <row r="79" spans="1:14" hidden="1" outlineLevel="1">
      <c r="A79" s="1" t="s">
        <v>163</v>
      </c>
      <c r="B79" s="50">
        <v>0</v>
      </c>
      <c r="C79" s="50">
        <v>0</v>
      </c>
      <c r="D79" s="50"/>
      <c r="E79" s="50">
        <v>1145686</v>
      </c>
      <c r="F79" s="50">
        <v>0</v>
      </c>
      <c r="G79" s="50">
        <v>1145686</v>
      </c>
      <c r="H79" s="50">
        <v>0</v>
      </c>
      <c r="I79" s="50">
        <v>1145686</v>
      </c>
      <c r="J79" s="50">
        <v>1092000</v>
      </c>
      <c r="K79" s="50">
        <v>53686</v>
      </c>
      <c r="N79" s="48"/>
    </row>
    <row r="80" spans="1:14" hidden="1" outlineLevel="1">
      <c r="A80" s="1" t="s">
        <v>164</v>
      </c>
      <c r="B80" s="50">
        <v>0</v>
      </c>
      <c r="C80" s="50">
        <v>0</v>
      </c>
      <c r="D80" s="50"/>
      <c r="E80" s="50">
        <v>2820906</v>
      </c>
      <c r="F80" s="50">
        <v>0</v>
      </c>
      <c r="G80" s="50">
        <v>2820906</v>
      </c>
      <c r="H80" s="50">
        <v>0</v>
      </c>
      <c r="I80" s="50">
        <v>2820906</v>
      </c>
      <c r="J80" s="50">
        <v>3320000</v>
      </c>
      <c r="K80" s="50">
        <v>-499094</v>
      </c>
      <c r="N80" s="48"/>
    </row>
    <row r="81" spans="1:14" hidden="1" outlineLevel="1">
      <c r="A81" s="1" t="s">
        <v>165</v>
      </c>
      <c r="B81" s="50">
        <v>0</v>
      </c>
      <c r="C81" s="50">
        <v>0</v>
      </c>
      <c r="D81" s="50"/>
      <c r="E81" s="50">
        <v>4320014</v>
      </c>
      <c r="F81" s="50">
        <v>0</v>
      </c>
      <c r="G81" s="50">
        <v>4320014</v>
      </c>
      <c r="H81" s="50">
        <v>0</v>
      </c>
      <c r="I81" s="50">
        <v>4320014</v>
      </c>
      <c r="J81" s="50">
        <v>3667145</v>
      </c>
      <c r="K81" s="50">
        <v>652869</v>
      </c>
      <c r="N81" s="48"/>
    </row>
    <row r="82" spans="1:14" hidden="1" outlineLevel="1">
      <c r="A82" s="1" t="s">
        <v>166</v>
      </c>
      <c r="B82" s="50">
        <v>0</v>
      </c>
      <c r="C82" s="50">
        <v>0</v>
      </c>
      <c r="D82" s="50"/>
      <c r="E82" s="50">
        <v>-373211</v>
      </c>
      <c r="F82" s="50">
        <v>0</v>
      </c>
      <c r="G82" s="50">
        <v>-373211</v>
      </c>
      <c r="H82" s="50">
        <v>0</v>
      </c>
      <c r="I82" s="50">
        <v>-373211</v>
      </c>
      <c r="J82" s="50">
        <v>0</v>
      </c>
      <c r="K82" s="50">
        <v>-373211</v>
      </c>
      <c r="N82" s="48"/>
    </row>
    <row r="83" spans="1:14" hidden="1" outlineLevel="1">
      <c r="A83" s="1" t="s">
        <v>167</v>
      </c>
      <c r="B83" s="50">
        <v>0</v>
      </c>
      <c r="C83" s="50">
        <v>0</v>
      </c>
      <c r="D83" s="50"/>
      <c r="E83" s="50">
        <v>2520273</v>
      </c>
      <c r="F83" s="50">
        <v>0</v>
      </c>
      <c r="G83" s="50">
        <v>2520273</v>
      </c>
      <c r="H83" s="50">
        <v>0</v>
      </c>
      <c r="I83" s="50">
        <v>2520273</v>
      </c>
      <c r="J83" s="50">
        <v>4559551</v>
      </c>
      <c r="K83" s="50">
        <v>-2039278</v>
      </c>
      <c r="N83" s="48"/>
    </row>
    <row r="84" spans="1:14" hidden="1" outlineLevel="1">
      <c r="A84" s="1" t="s">
        <v>168</v>
      </c>
      <c r="B84" s="50">
        <v>0</v>
      </c>
      <c r="C84" s="50">
        <v>0</v>
      </c>
      <c r="D84" s="50"/>
      <c r="E84" s="50">
        <v>26002408</v>
      </c>
      <c r="F84" s="50">
        <v>0</v>
      </c>
      <c r="G84" s="50">
        <v>26002408</v>
      </c>
      <c r="H84" s="50">
        <v>0</v>
      </c>
      <c r="I84" s="50">
        <v>26002408</v>
      </c>
      <c r="J84" s="50">
        <v>25002408</v>
      </c>
      <c r="K84" s="50">
        <v>1000000</v>
      </c>
      <c r="N84" s="48"/>
    </row>
    <row r="85" spans="1:14" collapsed="1">
      <c r="A85" s="46" t="s">
        <v>169</v>
      </c>
      <c r="B85" s="47">
        <v>-343475048</v>
      </c>
      <c r="C85" s="47">
        <v>340490191</v>
      </c>
      <c r="D85" s="47"/>
      <c r="E85" s="47">
        <v>858553364</v>
      </c>
      <c r="F85" s="47">
        <v>0</v>
      </c>
      <c r="G85" s="47">
        <v>1199043555</v>
      </c>
      <c r="H85" s="47">
        <v>0</v>
      </c>
      <c r="I85" s="47">
        <v>855568507</v>
      </c>
      <c r="J85" s="47">
        <v>919091875</v>
      </c>
      <c r="K85" s="47">
        <v>-63523368</v>
      </c>
      <c r="N85" s="48"/>
    </row>
    <row r="86" spans="1:14" hidden="1" outlineLevel="1">
      <c r="A86" s="1" t="s">
        <v>170</v>
      </c>
      <c r="B86" s="50">
        <v>0</v>
      </c>
      <c r="C86" s="50">
        <v>3687764</v>
      </c>
      <c r="D86" s="50"/>
      <c r="E86" s="50">
        <v>327030</v>
      </c>
      <c r="F86" s="50">
        <v>0</v>
      </c>
      <c r="G86" s="50">
        <v>4014794</v>
      </c>
      <c r="H86" s="50">
        <v>0</v>
      </c>
      <c r="I86" s="50">
        <v>4014794</v>
      </c>
      <c r="J86" s="50">
        <v>4957144</v>
      </c>
      <c r="K86" s="50">
        <v>-942350</v>
      </c>
      <c r="N86" s="48"/>
    </row>
    <row r="87" spans="1:14" hidden="1" outlineLevel="1">
      <c r="A87" s="1" t="s">
        <v>171</v>
      </c>
      <c r="B87" s="50">
        <v>0</v>
      </c>
      <c r="C87" s="50">
        <v>23498995</v>
      </c>
      <c r="D87" s="50"/>
      <c r="E87" s="50">
        <v>10076155</v>
      </c>
      <c r="F87" s="50">
        <v>0</v>
      </c>
      <c r="G87" s="50">
        <v>33575150</v>
      </c>
      <c r="H87" s="50">
        <v>0</v>
      </c>
      <c r="I87" s="50">
        <v>33575150</v>
      </c>
      <c r="J87" s="50">
        <v>38882910</v>
      </c>
      <c r="K87" s="50">
        <v>-5307760</v>
      </c>
      <c r="N87" s="48"/>
    </row>
    <row r="88" spans="1:14" hidden="1" outlineLevel="1">
      <c r="A88" s="1" t="s">
        <v>172</v>
      </c>
      <c r="B88" s="50">
        <v>-4237498</v>
      </c>
      <c r="C88" s="50">
        <v>42187310</v>
      </c>
      <c r="D88" s="50"/>
      <c r="E88" s="50">
        <v>2706568</v>
      </c>
      <c r="F88" s="50">
        <v>0</v>
      </c>
      <c r="G88" s="50">
        <v>44893878</v>
      </c>
      <c r="H88" s="50">
        <v>0</v>
      </c>
      <c r="I88" s="50">
        <v>40656380</v>
      </c>
      <c r="J88" s="50">
        <v>63247429</v>
      </c>
      <c r="K88" s="50">
        <v>-22591049</v>
      </c>
      <c r="N88" s="48"/>
    </row>
    <row r="89" spans="1:14" hidden="1" outlineLevel="1">
      <c r="A89" s="1" t="s">
        <v>173</v>
      </c>
      <c r="B89" s="50">
        <v>-3952177</v>
      </c>
      <c r="C89" s="50">
        <v>39944542</v>
      </c>
      <c r="D89" s="50"/>
      <c r="E89" s="50">
        <v>13644587</v>
      </c>
      <c r="F89" s="50">
        <v>0</v>
      </c>
      <c r="G89" s="50">
        <v>53589129</v>
      </c>
      <c r="H89" s="50">
        <v>0</v>
      </c>
      <c r="I89" s="50">
        <v>49636952</v>
      </c>
      <c r="J89" s="50">
        <v>48166032</v>
      </c>
      <c r="K89" s="50">
        <v>1470920</v>
      </c>
      <c r="N89" s="48"/>
    </row>
    <row r="90" spans="1:14" hidden="1" outlineLevel="1">
      <c r="A90" s="1" t="s">
        <v>174</v>
      </c>
      <c r="B90" s="50">
        <v>-166072003</v>
      </c>
      <c r="C90" s="50">
        <v>99816811</v>
      </c>
      <c r="D90" s="50"/>
      <c r="E90" s="50">
        <v>211792863</v>
      </c>
      <c r="F90" s="50">
        <v>0</v>
      </c>
      <c r="G90" s="50">
        <v>311609674</v>
      </c>
      <c r="H90" s="50">
        <v>0</v>
      </c>
      <c r="I90" s="50">
        <v>145537671</v>
      </c>
      <c r="J90" s="50">
        <v>160202458</v>
      </c>
      <c r="K90" s="50">
        <v>-14664787</v>
      </c>
      <c r="N90" s="48"/>
    </row>
    <row r="91" spans="1:14" hidden="1" outlineLevel="1">
      <c r="A91" s="1" t="s">
        <v>175</v>
      </c>
      <c r="B91" s="50">
        <v>-130602536</v>
      </c>
      <c r="C91" s="50">
        <v>131198840</v>
      </c>
      <c r="D91" s="50"/>
      <c r="E91" s="50">
        <v>140017707</v>
      </c>
      <c r="F91" s="50">
        <v>0</v>
      </c>
      <c r="G91" s="50">
        <v>271216547</v>
      </c>
      <c r="H91" s="50">
        <v>0</v>
      </c>
      <c r="I91" s="50">
        <v>140614011</v>
      </c>
      <c r="J91" s="50">
        <v>152005390</v>
      </c>
      <c r="K91" s="50">
        <v>-11391379</v>
      </c>
      <c r="N91" s="48"/>
    </row>
    <row r="92" spans="1:14" hidden="1" outlineLevel="1">
      <c r="A92" s="1" t="s">
        <v>176</v>
      </c>
      <c r="B92" s="50">
        <v>0</v>
      </c>
      <c r="C92" s="50">
        <v>0</v>
      </c>
      <c r="D92" s="50"/>
      <c r="E92" s="50">
        <v>1081998</v>
      </c>
      <c r="F92" s="50">
        <v>0</v>
      </c>
      <c r="G92" s="50">
        <v>1081998</v>
      </c>
      <c r="H92" s="50">
        <v>0</v>
      </c>
      <c r="I92" s="50">
        <v>1081998</v>
      </c>
      <c r="J92" s="50">
        <v>1081998</v>
      </c>
      <c r="K92" s="50">
        <v>0</v>
      </c>
      <c r="N92" s="48"/>
    </row>
    <row r="93" spans="1:14" hidden="1" outlineLevel="1">
      <c r="A93" s="1" t="s">
        <v>177</v>
      </c>
      <c r="B93" s="50">
        <v>-8204352</v>
      </c>
      <c r="C93" s="50">
        <v>0</v>
      </c>
      <c r="D93" s="50"/>
      <c r="E93" s="50">
        <v>6084410</v>
      </c>
      <c r="F93" s="50">
        <v>0</v>
      </c>
      <c r="G93" s="50">
        <v>6084410</v>
      </c>
      <c r="H93" s="50">
        <v>0</v>
      </c>
      <c r="I93" s="50">
        <v>-2119942</v>
      </c>
      <c r="J93" s="50">
        <v>-634678</v>
      </c>
      <c r="K93" s="50">
        <v>-1485264</v>
      </c>
      <c r="N93" s="48"/>
    </row>
    <row r="94" spans="1:14" hidden="1" outlineLevel="1">
      <c r="A94" s="1" t="s">
        <v>178</v>
      </c>
      <c r="B94" s="50">
        <v>-30406482</v>
      </c>
      <c r="C94" s="50">
        <v>0</v>
      </c>
      <c r="D94" s="50"/>
      <c r="E94" s="50">
        <v>47195593</v>
      </c>
      <c r="F94" s="50">
        <v>0</v>
      </c>
      <c r="G94" s="50">
        <v>47195593</v>
      </c>
      <c r="H94" s="50">
        <v>0</v>
      </c>
      <c r="I94" s="50">
        <v>16789111</v>
      </c>
      <c r="J94" s="50">
        <v>19978726</v>
      </c>
      <c r="K94" s="50">
        <v>-3189615</v>
      </c>
      <c r="N94" s="48"/>
    </row>
    <row r="95" spans="1:14" hidden="1" outlineLevel="1">
      <c r="A95" s="1" t="s">
        <v>179</v>
      </c>
      <c r="B95" s="50">
        <v>0</v>
      </c>
      <c r="C95" s="50">
        <v>0</v>
      </c>
      <c r="D95" s="50"/>
      <c r="E95" s="50">
        <v>286755675</v>
      </c>
      <c r="F95" s="50">
        <v>0</v>
      </c>
      <c r="G95" s="50">
        <v>286755675</v>
      </c>
      <c r="H95" s="50">
        <v>0</v>
      </c>
      <c r="I95" s="50">
        <v>286755675</v>
      </c>
      <c r="J95" s="50">
        <v>287575041</v>
      </c>
      <c r="K95" s="50">
        <v>-819366</v>
      </c>
      <c r="N95" s="48"/>
    </row>
    <row r="96" spans="1:14" hidden="1" outlineLevel="1">
      <c r="A96" s="1" t="s">
        <v>180</v>
      </c>
      <c r="B96" s="50">
        <v>0</v>
      </c>
      <c r="C96" s="50">
        <v>0</v>
      </c>
      <c r="D96" s="50"/>
      <c r="E96" s="50">
        <v>53344262</v>
      </c>
      <c r="F96" s="50">
        <v>0</v>
      </c>
      <c r="G96" s="50">
        <v>53344262</v>
      </c>
      <c r="H96" s="50">
        <v>0</v>
      </c>
      <c r="I96" s="50">
        <v>53344262</v>
      </c>
      <c r="J96" s="50">
        <v>54070739</v>
      </c>
      <c r="K96" s="50">
        <v>-726477</v>
      </c>
      <c r="N96" s="48"/>
    </row>
    <row r="97" spans="1:14" hidden="1" outlineLevel="1">
      <c r="A97" s="1" t="s">
        <v>181</v>
      </c>
      <c r="B97" s="50">
        <v>0</v>
      </c>
      <c r="C97" s="50">
        <v>0</v>
      </c>
      <c r="D97" s="50"/>
      <c r="E97" s="50">
        <v>11660236</v>
      </c>
      <c r="F97" s="50">
        <v>0</v>
      </c>
      <c r="G97" s="50">
        <v>11660236</v>
      </c>
      <c r="H97" s="50">
        <v>0</v>
      </c>
      <c r="I97" s="50">
        <v>11660236</v>
      </c>
      <c r="J97" s="50">
        <v>12132878</v>
      </c>
      <c r="K97" s="50">
        <v>-472642</v>
      </c>
      <c r="N97" s="48"/>
    </row>
    <row r="98" spans="1:14" hidden="1" outlineLevel="1">
      <c r="A98" s="1" t="s">
        <v>182</v>
      </c>
      <c r="B98" s="50">
        <v>0</v>
      </c>
      <c r="C98" s="50">
        <v>155929</v>
      </c>
      <c r="D98" s="50"/>
      <c r="E98" s="50">
        <v>24243774</v>
      </c>
      <c r="F98" s="50">
        <v>0</v>
      </c>
      <c r="G98" s="50">
        <v>24399703</v>
      </c>
      <c r="H98" s="50">
        <v>0</v>
      </c>
      <c r="I98" s="50">
        <v>24399703</v>
      </c>
      <c r="J98" s="50">
        <v>22691090</v>
      </c>
      <c r="K98" s="50">
        <v>1708613</v>
      </c>
      <c r="N98" s="48"/>
    </row>
    <row r="99" spans="1:14" hidden="1" outlineLevel="1">
      <c r="A99" s="1" t="s">
        <v>183</v>
      </c>
      <c r="B99" s="50">
        <v>0</v>
      </c>
      <c r="C99" s="50">
        <v>0</v>
      </c>
      <c r="D99" s="50"/>
      <c r="E99" s="50">
        <v>9321007</v>
      </c>
      <c r="F99" s="50">
        <v>0</v>
      </c>
      <c r="G99" s="50">
        <v>9321007</v>
      </c>
      <c r="H99" s="50">
        <v>0</v>
      </c>
      <c r="I99" s="50">
        <v>9321007</v>
      </c>
      <c r="J99" s="50">
        <v>9601884</v>
      </c>
      <c r="K99" s="50">
        <v>-280877</v>
      </c>
      <c r="N99" s="48"/>
    </row>
    <row r="100" spans="1:14" hidden="1" outlineLevel="1">
      <c r="A100" s="1" t="s">
        <v>184</v>
      </c>
      <c r="B100" s="50">
        <v>0</v>
      </c>
      <c r="C100" s="50">
        <v>0</v>
      </c>
      <c r="D100" s="50"/>
      <c r="E100" s="50">
        <v>4375490</v>
      </c>
      <c r="F100" s="50">
        <v>0</v>
      </c>
      <c r="G100" s="50">
        <v>4375490</v>
      </c>
      <c r="H100" s="50">
        <v>0</v>
      </c>
      <c r="I100" s="50">
        <v>4375490</v>
      </c>
      <c r="J100" s="50">
        <v>4784920</v>
      </c>
      <c r="K100" s="50">
        <v>-409430</v>
      </c>
      <c r="N100" s="48"/>
    </row>
    <row r="101" spans="1:14" hidden="1" outlineLevel="1">
      <c r="A101" s="1" t="s">
        <v>185</v>
      </c>
      <c r="B101" s="50">
        <v>0</v>
      </c>
      <c r="C101" s="50">
        <v>0</v>
      </c>
      <c r="D101" s="50"/>
      <c r="E101" s="50">
        <v>35926009</v>
      </c>
      <c r="F101" s="50">
        <v>0</v>
      </c>
      <c r="G101" s="50">
        <v>35926009</v>
      </c>
      <c r="H101" s="50">
        <v>0</v>
      </c>
      <c r="I101" s="50">
        <v>35926009</v>
      </c>
      <c r="J101" s="50">
        <v>40347914</v>
      </c>
      <c r="K101" s="50">
        <v>-4421905</v>
      </c>
      <c r="N101" s="48"/>
    </row>
    <row r="102" spans="1:14" collapsed="1">
      <c r="A102" s="46" t="s">
        <v>186</v>
      </c>
      <c r="B102" s="47">
        <v>0</v>
      </c>
      <c r="C102" s="47">
        <v>0</v>
      </c>
      <c r="D102" s="47"/>
      <c r="E102" s="47">
        <v>71377500</v>
      </c>
      <c r="F102" s="47">
        <v>0</v>
      </c>
      <c r="G102" s="47">
        <v>71377500</v>
      </c>
      <c r="H102" s="47">
        <v>0</v>
      </c>
      <c r="I102" s="47">
        <v>71377500</v>
      </c>
      <c r="J102" s="47">
        <v>71377500</v>
      </c>
      <c r="K102" s="47">
        <v>0</v>
      </c>
      <c r="N102" s="48"/>
    </row>
    <row r="103" spans="1:14" hidden="1" outlineLevel="1">
      <c r="A103" s="1" t="s">
        <v>187</v>
      </c>
      <c r="B103" s="50">
        <v>0</v>
      </c>
      <c r="C103" s="50">
        <v>0</v>
      </c>
      <c r="D103" s="50"/>
      <c r="E103" s="50">
        <v>71377500</v>
      </c>
      <c r="F103" s="50">
        <v>0</v>
      </c>
      <c r="G103" s="50">
        <v>71377500</v>
      </c>
      <c r="H103" s="50">
        <v>0</v>
      </c>
      <c r="I103" s="50">
        <v>71377500</v>
      </c>
      <c r="J103" s="50">
        <v>71377500</v>
      </c>
      <c r="K103" s="50">
        <v>0</v>
      </c>
      <c r="N103" s="48"/>
    </row>
    <row r="104" spans="1:14" collapsed="1">
      <c r="A104" s="46" t="s">
        <v>188</v>
      </c>
      <c r="B104" s="47">
        <v>-169533255</v>
      </c>
      <c r="C104" s="47">
        <v>0</v>
      </c>
      <c r="D104" s="47"/>
      <c r="E104" s="47">
        <v>164671840</v>
      </c>
      <c r="F104" s="47">
        <v>0</v>
      </c>
      <c r="G104" s="47">
        <v>164671840</v>
      </c>
      <c r="H104" s="47">
        <v>0</v>
      </c>
      <c r="I104" s="47">
        <v>-4861415</v>
      </c>
      <c r="J104" s="47">
        <v>3352207</v>
      </c>
      <c r="K104" s="47">
        <v>-8213622</v>
      </c>
      <c r="N104" s="48"/>
    </row>
    <row r="105" spans="1:14" hidden="1" outlineLevel="1">
      <c r="A105" s="1" t="s">
        <v>189</v>
      </c>
      <c r="B105" s="50">
        <v>-169533255</v>
      </c>
      <c r="C105" s="50">
        <v>0</v>
      </c>
      <c r="D105" s="50"/>
      <c r="E105" s="50">
        <v>75144983</v>
      </c>
      <c r="F105" s="50">
        <v>0</v>
      </c>
      <c r="G105" s="50">
        <v>75144983</v>
      </c>
      <c r="H105" s="50">
        <v>0</v>
      </c>
      <c r="I105" s="50">
        <v>-94388272</v>
      </c>
      <c r="J105" s="50">
        <v>-122828870</v>
      </c>
      <c r="K105" s="50">
        <v>28440598</v>
      </c>
      <c r="N105" s="48"/>
    </row>
    <row r="106" spans="1:14" hidden="1" outlineLevel="1">
      <c r="A106" s="1" t="s">
        <v>190</v>
      </c>
      <c r="B106" s="50">
        <v>0</v>
      </c>
      <c r="C106" s="50">
        <v>0</v>
      </c>
      <c r="D106" s="50"/>
      <c r="E106" s="50">
        <v>89487822</v>
      </c>
      <c r="F106" s="50">
        <v>0</v>
      </c>
      <c r="G106" s="50">
        <v>89487822</v>
      </c>
      <c r="H106" s="50">
        <v>0</v>
      </c>
      <c r="I106" s="50">
        <v>89487822</v>
      </c>
      <c r="J106" s="50">
        <v>125581077</v>
      </c>
      <c r="K106" s="50">
        <v>-36093255</v>
      </c>
      <c r="N106" s="48"/>
    </row>
    <row r="107" spans="1:14" hidden="1" outlineLevel="1">
      <c r="A107" s="1" t="s">
        <v>191</v>
      </c>
      <c r="B107" s="50">
        <v>0</v>
      </c>
      <c r="C107" s="50">
        <v>0</v>
      </c>
      <c r="D107" s="50"/>
      <c r="E107" s="50">
        <v>39035</v>
      </c>
      <c r="F107" s="50">
        <v>0</v>
      </c>
      <c r="G107" s="50">
        <v>39035</v>
      </c>
      <c r="H107" s="50">
        <v>0</v>
      </c>
      <c r="I107" s="50">
        <v>39035</v>
      </c>
      <c r="J107" s="50">
        <v>600000</v>
      </c>
      <c r="K107" s="50">
        <v>-560965</v>
      </c>
      <c r="N107" s="48"/>
    </row>
    <row r="108" spans="1:14" collapsed="1">
      <c r="A108" s="46" t="s">
        <v>192</v>
      </c>
      <c r="B108" s="47">
        <v>-63570287</v>
      </c>
      <c r="C108" s="47">
        <v>80129418</v>
      </c>
      <c r="D108" s="47"/>
      <c r="E108" s="47">
        <v>37008972</v>
      </c>
      <c r="F108" s="47">
        <v>0</v>
      </c>
      <c r="G108" s="47">
        <v>117138390</v>
      </c>
      <c r="H108" s="47">
        <v>0</v>
      </c>
      <c r="I108" s="47">
        <v>53568103</v>
      </c>
      <c r="J108" s="47">
        <v>70300348</v>
      </c>
      <c r="K108" s="47">
        <v>-16732245</v>
      </c>
      <c r="N108" s="48"/>
    </row>
    <row r="109" spans="1:14" hidden="1" outlineLevel="1">
      <c r="A109" s="1" t="s">
        <v>193</v>
      </c>
      <c r="B109" s="50">
        <v>0</v>
      </c>
      <c r="C109" s="50">
        <v>3902319</v>
      </c>
      <c r="D109" s="50"/>
      <c r="E109" s="50">
        <v>0</v>
      </c>
      <c r="F109" s="50">
        <v>0</v>
      </c>
      <c r="G109" s="50">
        <v>3902319</v>
      </c>
      <c r="H109" s="50">
        <v>0</v>
      </c>
      <c r="I109" s="50">
        <v>3902319</v>
      </c>
      <c r="J109" s="50">
        <v>4629788</v>
      </c>
      <c r="K109" s="50">
        <v>-727469</v>
      </c>
      <c r="N109" s="48"/>
    </row>
    <row r="110" spans="1:14" hidden="1" outlineLevel="1">
      <c r="A110" s="1" t="s">
        <v>194</v>
      </c>
      <c r="B110" s="50">
        <v>-19954902</v>
      </c>
      <c r="C110" s="50">
        <v>42366912</v>
      </c>
      <c r="D110" s="50"/>
      <c r="E110" s="50">
        <v>6851869</v>
      </c>
      <c r="F110" s="50">
        <v>0</v>
      </c>
      <c r="G110" s="50">
        <v>49218781</v>
      </c>
      <c r="H110" s="50">
        <v>0</v>
      </c>
      <c r="I110" s="50">
        <v>29263879</v>
      </c>
      <c r="J110" s="50">
        <v>30467044</v>
      </c>
      <c r="K110" s="50">
        <v>-1203165</v>
      </c>
      <c r="N110" s="48"/>
    </row>
    <row r="111" spans="1:14" hidden="1" outlineLevel="1">
      <c r="A111" s="1" t="s">
        <v>195</v>
      </c>
      <c r="B111" s="50">
        <v>-1799760</v>
      </c>
      <c r="C111" s="50">
        <v>0</v>
      </c>
      <c r="D111" s="50"/>
      <c r="E111" s="50">
        <v>3391735</v>
      </c>
      <c r="F111" s="50">
        <v>0</v>
      </c>
      <c r="G111" s="50">
        <v>3391735</v>
      </c>
      <c r="H111" s="50">
        <v>0</v>
      </c>
      <c r="I111" s="50">
        <v>1591975</v>
      </c>
      <c r="J111" s="50">
        <v>2460240</v>
      </c>
      <c r="K111" s="50">
        <v>-868265</v>
      </c>
      <c r="N111" s="48"/>
    </row>
    <row r="112" spans="1:14" hidden="1" outlineLevel="1">
      <c r="A112" s="1" t="s">
        <v>196</v>
      </c>
      <c r="B112" s="50">
        <v>-26361115</v>
      </c>
      <c r="C112" s="50">
        <v>0</v>
      </c>
      <c r="D112" s="50"/>
      <c r="E112" s="50">
        <v>435419</v>
      </c>
      <c r="F112" s="50">
        <v>0</v>
      </c>
      <c r="G112" s="50">
        <v>435419</v>
      </c>
      <c r="H112" s="50">
        <v>0</v>
      </c>
      <c r="I112" s="50">
        <v>-25925696</v>
      </c>
      <c r="J112" s="50">
        <v>-13548000</v>
      </c>
      <c r="K112" s="50">
        <v>-12377696</v>
      </c>
      <c r="N112" s="48"/>
    </row>
    <row r="113" spans="1:14" hidden="1" outlineLevel="1">
      <c r="A113" s="1" t="s">
        <v>197</v>
      </c>
      <c r="B113" s="50">
        <v>-253000</v>
      </c>
      <c r="C113" s="50">
        <v>0</v>
      </c>
      <c r="D113" s="50"/>
      <c r="E113" s="50">
        <v>10153255</v>
      </c>
      <c r="F113" s="50">
        <v>0</v>
      </c>
      <c r="G113" s="50">
        <v>10153255</v>
      </c>
      <c r="H113" s="50">
        <v>0</v>
      </c>
      <c r="I113" s="50">
        <v>9900255</v>
      </c>
      <c r="J113" s="50">
        <v>10145000</v>
      </c>
      <c r="K113" s="50">
        <v>-244745</v>
      </c>
      <c r="N113" s="48"/>
    </row>
    <row r="114" spans="1:14" hidden="1" outlineLevel="1">
      <c r="A114" s="1" t="s">
        <v>198</v>
      </c>
      <c r="B114" s="50">
        <v>0</v>
      </c>
      <c r="C114" s="50">
        <v>0</v>
      </c>
      <c r="D114" s="50"/>
      <c r="E114" s="50">
        <v>1124055</v>
      </c>
      <c r="F114" s="50">
        <v>0</v>
      </c>
      <c r="G114" s="50">
        <v>1124055</v>
      </c>
      <c r="H114" s="50">
        <v>0</v>
      </c>
      <c r="I114" s="50">
        <v>1124055</v>
      </c>
      <c r="J114" s="50">
        <v>1362232</v>
      </c>
      <c r="K114" s="50">
        <v>-238177</v>
      </c>
      <c r="N114" s="48"/>
    </row>
    <row r="115" spans="1:14" hidden="1" outlineLevel="1">
      <c r="A115" s="1" t="s">
        <v>199</v>
      </c>
      <c r="B115" s="50">
        <v>-15201510</v>
      </c>
      <c r="C115" s="50">
        <v>33860187</v>
      </c>
      <c r="D115" s="50"/>
      <c r="E115" s="50">
        <v>6508873</v>
      </c>
      <c r="F115" s="50">
        <v>0</v>
      </c>
      <c r="G115" s="50">
        <v>40369060</v>
      </c>
      <c r="H115" s="50">
        <v>0</v>
      </c>
      <c r="I115" s="50">
        <v>25167550</v>
      </c>
      <c r="J115" s="50">
        <v>26240278</v>
      </c>
      <c r="K115" s="50">
        <v>-1072728</v>
      </c>
      <c r="N115" s="48"/>
    </row>
    <row r="116" spans="1:14" hidden="1" outlineLevel="1">
      <c r="A116" s="1" t="s">
        <v>200</v>
      </c>
      <c r="B116" s="50">
        <v>0</v>
      </c>
      <c r="C116" s="50">
        <v>0</v>
      </c>
      <c r="D116" s="50"/>
      <c r="E116" s="50">
        <v>8543766</v>
      </c>
      <c r="F116" s="50">
        <v>0</v>
      </c>
      <c r="G116" s="50">
        <v>8543766</v>
      </c>
      <c r="H116" s="50">
        <v>0</v>
      </c>
      <c r="I116" s="50">
        <v>8543766</v>
      </c>
      <c r="J116" s="50">
        <v>8543766</v>
      </c>
      <c r="K116" s="50">
        <v>0</v>
      </c>
      <c r="N116" s="48"/>
    </row>
    <row r="117" spans="1:14" collapsed="1">
      <c r="A117" s="46" t="s">
        <v>201</v>
      </c>
      <c r="B117" s="47">
        <v>0</v>
      </c>
      <c r="C117" s="47">
        <v>0</v>
      </c>
      <c r="D117" s="47"/>
      <c r="E117" s="47">
        <v>372046713</v>
      </c>
      <c r="F117" s="47">
        <v>0</v>
      </c>
      <c r="G117" s="47">
        <v>372046713</v>
      </c>
      <c r="H117" s="47">
        <v>0</v>
      </c>
      <c r="I117" s="47">
        <v>372046713</v>
      </c>
      <c r="J117" s="47">
        <v>344997991</v>
      </c>
      <c r="K117" s="47">
        <v>27048722</v>
      </c>
      <c r="N117" s="48"/>
    </row>
    <row r="118" spans="1:14" hidden="1" outlineLevel="1">
      <c r="A118" s="1" t="s">
        <v>202</v>
      </c>
      <c r="B118" s="50">
        <v>0</v>
      </c>
      <c r="C118" s="50">
        <v>0</v>
      </c>
      <c r="D118" s="50"/>
      <c r="E118" s="50">
        <v>38302599</v>
      </c>
      <c r="F118" s="50">
        <v>0</v>
      </c>
      <c r="G118" s="50">
        <v>38302599</v>
      </c>
      <c r="H118" s="50">
        <v>0</v>
      </c>
      <c r="I118" s="50">
        <v>38302599</v>
      </c>
      <c r="J118" s="50">
        <v>32155000</v>
      </c>
      <c r="K118" s="50">
        <v>6147599</v>
      </c>
      <c r="N118" s="48"/>
    </row>
    <row r="119" spans="1:14" hidden="1" outlineLevel="1">
      <c r="A119" s="1" t="s">
        <v>203</v>
      </c>
      <c r="B119" s="50">
        <v>0</v>
      </c>
      <c r="C119" s="50">
        <v>0</v>
      </c>
      <c r="D119" s="50"/>
      <c r="E119" s="50">
        <v>39065862</v>
      </c>
      <c r="F119" s="50">
        <v>0</v>
      </c>
      <c r="G119" s="50">
        <v>39065862</v>
      </c>
      <c r="H119" s="50">
        <v>0</v>
      </c>
      <c r="I119" s="50">
        <v>39065862</v>
      </c>
      <c r="J119" s="50">
        <v>39065862</v>
      </c>
      <c r="K119" s="50">
        <v>0</v>
      </c>
      <c r="N119" s="48"/>
    </row>
    <row r="120" spans="1:14" hidden="1" outlineLevel="1">
      <c r="A120" s="1" t="s">
        <v>204</v>
      </c>
      <c r="B120" s="50">
        <v>0</v>
      </c>
      <c r="C120" s="50">
        <v>0</v>
      </c>
      <c r="D120" s="50"/>
      <c r="E120" s="50">
        <v>32068643</v>
      </c>
      <c r="F120" s="50">
        <v>0</v>
      </c>
      <c r="G120" s="50">
        <v>32068643</v>
      </c>
      <c r="H120" s="50">
        <v>0</v>
      </c>
      <c r="I120" s="50">
        <v>32068643</v>
      </c>
      <c r="J120" s="50">
        <v>30686000</v>
      </c>
      <c r="K120" s="50">
        <v>1382643</v>
      </c>
      <c r="N120" s="48"/>
    </row>
    <row r="121" spans="1:14" hidden="1" outlineLevel="1">
      <c r="A121" s="1" t="s">
        <v>205</v>
      </c>
      <c r="B121" s="50">
        <v>0</v>
      </c>
      <c r="C121" s="50">
        <v>0</v>
      </c>
      <c r="D121" s="50"/>
      <c r="E121" s="50">
        <v>201660</v>
      </c>
      <c r="F121" s="50">
        <v>0</v>
      </c>
      <c r="G121" s="50">
        <v>201660</v>
      </c>
      <c r="H121" s="50">
        <v>0</v>
      </c>
      <c r="I121" s="50">
        <v>201660</v>
      </c>
      <c r="J121" s="50">
        <v>1700000</v>
      </c>
      <c r="K121" s="50">
        <v>-1498340</v>
      </c>
      <c r="N121" s="48"/>
    </row>
    <row r="122" spans="1:14" hidden="1" outlineLevel="1">
      <c r="A122" s="1" t="s">
        <v>206</v>
      </c>
      <c r="B122" s="50">
        <v>0</v>
      </c>
      <c r="C122" s="50">
        <v>0</v>
      </c>
      <c r="D122" s="50"/>
      <c r="E122" s="50">
        <v>13736473</v>
      </c>
      <c r="F122" s="50">
        <v>0</v>
      </c>
      <c r="G122" s="50">
        <v>13736473</v>
      </c>
      <c r="H122" s="50">
        <v>0</v>
      </c>
      <c r="I122" s="50">
        <v>13736473</v>
      </c>
      <c r="J122" s="50">
        <v>17450000</v>
      </c>
      <c r="K122" s="50">
        <v>-3713527</v>
      </c>
      <c r="N122" s="48"/>
    </row>
    <row r="123" spans="1:14" hidden="1" outlineLevel="1">
      <c r="A123" s="1" t="s">
        <v>207</v>
      </c>
      <c r="B123" s="50">
        <v>0</v>
      </c>
      <c r="C123" s="50">
        <v>0</v>
      </c>
      <c r="D123" s="50"/>
      <c r="E123" s="50">
        <v>85410570</v>
      </c>
      <c r="F123" s="50">
        <v>0</v>
      </c>
      <c r="G123" s="50">
        <v>85410570</v>
      </c>
      <c r="H123" s="50">
        <v>0</v>
      </c>
      <c r="I123" s="50">
        <v>85410570</v>
      </c>
      <c r="J123" s="50">
        <v>57990297</v>
      </c>
      <c r="K123" s="50">
        <v>27420273</v>
      </c>
      <c r="N123" s="48"/>
    </row>
    <row r="124" spans="1:14" hidden="1" outlineLevel="1">
      <c r="A124" s="1" t="s">
        <v>208</v>
      </c>
      <c r="B124" s="50">
        <v>0</v>
      </c>
      <c r="C124" s="50">
        <v>0</v>
      </c>
      <c r="D124" s="50"/>
      <c r="E124" s="50">
        <v>162918940</v>
      </c>
      <c r="F124" s="50">
        <v>0</v>
      </c>
      <c r="G124" s="50">
        <v>162918940</v>
      </c>
      <c r="H124" s="50">
        <v>0</v>
      </c>
      <c r="I124" s="50">
        <v>162918940</v>
      </c>
      <c r="J124" s="50">
        <v>165000832</v>
      </c>
      <c r="K124" s="50">
        <v>-2081892</v>
      </c>
      <c r="N124" s="48"/>
    </row>
    <row r="125" spans="1:14" hidden="1" outlineLevel="1">
      <c r="A125" s="1" t="s">
        <v>209</v>
      </c>
      <c r="B125" s="50">
        <v>0</v>
      </c>
      <c r="C125" s="50">
        <v>0</v>
      </c>
      <c r="D125" s="50"/>
      <c r="E125" s="50">
        <v>341966</v>
      </c>
      <c r="F125" s="50">
        <v>0</v>
      </c>
      <c r="G125" s="50">
        <v>341966</v>
      </c>
      <c r="H125" s="50">
        <v>0</v>
      </c>
      <c r="I125" s="50">
        <v>341966</v>
      </c>
      <c r="J125" s="50">
        <v>950000</v>
      </c>
      <c r="K125" s="50">
        <v>-608034</v>
      </c>
      <c r="N125" s="48"/>
    </row>
    <row r="126" spans="1:14" collapsed="1">
      <c r="A126" s="46" t="s">
        <v>210</v>
      </c>
      <c r="B126" s="47">
        <v>-45000</v>
      </c>
      <c r="C126" s="47">
        <v>44062781</v>
      </c>
      <c r="D126" s="47"/>
      <c r="E126" s="47">
        <v>77687926</v>
      </c>
      <c r="F126" s="47">
        <v>0</v>
      </c>
      <c r="G126" s="47">
        <v>121750707</v>
      </c>
      <c r="H126" s="47">
        <v>0</v>
      </c>
      <c r="I126" s="47">
        <v>121705707</v>
      </c>
      <c r="J126" s="47">
        <v>127461552</v>
      </c>
      <c r="K126" s="47">
        <v>-5755845</v>
      </c>
      <c r="N126" s="48"/>
    </row>
    <row r="127" spans="1:14" hidden="1" outlineLevel="1">
      <c r="A127" s="1" t="s">
        <v>211</v>
      </c>
      <c r="B127" s="50">
        <v>0</v>
      </c>
      <c r="C127" s="50">
        <v>3353742</v>
      </c>
      <c r="D127" s="50"/>
      <c r="E127" s="50">
        <v>0</v>
      </c>
      <c r="F127" s="50">
        <v>0</v>
      </c>
      <c r="G127" s="50">
        <v>3353742</v>
      </c>
      <c r="H127" s="50">
        <v>0</v>
      </c>
      <c r="I127" s="50">
        <v>3353742</v>
      </c>
      <c r="J127" s="50">
        <v>3409716</v>
      </c>
      <c r="K127" s="50">
        <v>-55974</v>
      </c>
      <c r="N127" s="48"/>
    </row>
    <row r="128" spans="1:14" hidden="1" outlineLevel="1">
      <c r="A128" s="1" t="s">
        <v>212</v>
      </c>
      <c r="B128" s="50">
        <v>0</v>
      </c>
      <c r="C128" s="50">
        <v>16894294</v>
      </c>
      <c r="D128" s="50"/>
      <c r="E128" s="50">
        <v>6320886</v>
      </c>
      <c r="F128" s="50">
        <v>0</v>
      </c>
      <c r="G128" s="50">
        <v>23215180</v>
      </c>
      <c r="H128" s="50">
        <v>0</v>
      </c>
      <c r="I128" s="50">
        <v>23215180</v>
      </c>
      <c r="J128" s="50">
        <v>21806235</v>
      </c>
      <c r="K128" s="50">
        <v>1408945</v>
      </c>
      <c r="N128" s="48"/>
    </row>
    <row r="129" spans="1:14" hidden="1" outlineLevel="1">
      <c r="A129" s="1" t="s">
        <v>213</v>
      </c>
      <c r="B129" s="50">
        <v>0</v>
      </c>
      <c r="C129" s="50">
        <v>23814745</v>
      </c>
      <c r="D129" s="50"/>
      <c r="E129" s="50">
        <v>4761010</v>
      </c>
      <c r="F129" s="50">
        <v>0</v>
      </c>
      <c r="G129" s="50">
        <v>28575755</v>
      </c>
      <c r="H129" s="50">
        <v>0</v>
      </c>
      <c r="I129" s="50">
        <v>28575755</v>
      </c>
      <c r="J129" s="50">
        <v>30211115</v>
      </c>
      <c r="K129" s="50">
        <v>-1635360</v>
      </c>
      <c r="N129" s="48"/>
    </row>
    <row r="130" spans="1:14" hidden="1" outlineLevel="1">
      <c r="A130" s="1" t="s">
        <v>214</v>
      </c>
      <c r="B130" s="50">
        <v>0</v>
      </c>
      <c r="C130" s="50">
        <v>0</v>
      </c>
      <c r="D130" s="50"/>
      <c r="E130" s="50">
        <v>44136861</v>
      </c>
      <c r="F130" s="50">
        <v>0</v>
      </c>
      <c r="G130" s="50">
        <v>44136861</v>
      </c>
      <c r="H130" s="50">
        <v>0</v>
      </c>
      <c r="I130" s="50">
        <v>44136861</v>
      </c>
      <c r="J130" s="50">
        <v>45679486</v>
      </c>
      <c r="K130" s="50">
        <v>-1542625</v>
      </c>
      <c r="N130" s="48"/>
    </row>
    <row r="131" spans="1:14" hidden="1" outlineLevel="1">
      <c r="A131" s="1" t="s">
        <v>215</v>
      </c>
      <c r="B131" s="50">
        <v>0</v>
      </c>
      <c r="C131" s="50">
        <v>0</v>
      </c>
      <c r="D131" s="50"/>
      <c r="E131" s="50">
        <v>17637814</v>
      </c>
      <c r="F131" s="50">
        <v>0</v>
      </c>
      <c r="G131" s="50">
        <v>17637814</v>
      </c>
      <c r="H131" s="50">
        <v>0</v>
      </c>
      <c r="I131" s="50">
        <v>17637814</v>
      </c>
      <c r="J131" s="50">
        <v>17800000</v>
      </c>
      <c r="K131" s="50">
        <v>-162186</v>
      </c>
      <c r="N131" s="48"/>
    </row>
    <row r="132" spans="1:14" hidden="1" outlineLevel="1">
      <c r="A132" s="1" t="s">
        <v>216</v>
      </c>
      <c r="B132" s="50">
        <v>-45000</v>
      </c>
      <c r="C132" s="50">
        <v>0</v>
      </c>
      <c r="D132" s="50"/>
      <c r="E132" s="50">
        <v>384400</v>
      </c>
      <c r="F132" s="50">
        <v>0</v>
      </c>
      <c r="G132" s="50">
        <v>384400</v>
      </c>
      <c r="H132" s="50">
        <v>0</v>
      </c>
      <c r="I132" s="50">
        <v>339400</v>
      </c>
      <c r="J132" s="50">
        <v>375000</v>
      </c>
      <c r="K132" s="50">
        <v>-35600</v>
      </c>
      <c r="N132" s="48"/>
    </row>
    <row r="133" spans="1:14" hidden="1" outlineLevel="1">
      <c r="A133" s="1" t="s">
        <v>217</v>
      </c>
      <c r="B133" s="50">
        <v>0</v>
      </c>
      <c r="C133" s="50">
        <v>0</v>
      </c>
      <c r="D133" s="50"/>
      <c r="E133" s="50">
        <v>4446955</v>
      </c>
      <c r="F133" s="50">
        <v>0</v>
      </c>
      <c r="G133" s="50">
        <v>4446955</v>
      </c>
      <c r="H133" s="50">
        <v>0</v>
      </c>
      <c r="I133" s="50">
        <v>4446955</v>
      </c>
      <c r="J133" s="50">
        <v>7100000</v>
      </c>
      <c r="K133" s="50">
        <v>-2653045</v>
      </c>
      <c r="N133" s="48"/>
    </row>
    <row r="134" spans="1:14" hidden="1" outlineLevel="1">
      <c r="A134" s="1" t="s">
        <v>218</v>
      </c>
      <c r="B134" s="50">
        <v>0</v>
      </c>
      <c r="C134" s="50">
        <v>0</v>
      </c>
      <c r="D134" s="50"/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500000</v>
      </c>
      <c r="K134" s="50">
        <v>-500000</v>
      </c>
      <c r="N134" s="48"/>
    </row>
    <row r="135" spans="1:14" collapsed="1">
      <c r="A135" s="46" t="s">
        <v>219</v>
      </c>
      <c r="B135" s="47">
        <v>0</v>
      </c>
      <c r="C135" s="47">
        <v>0</v>
      </c>
      <c r="D135" s="47"/>
      <c r="E135" s="47">
        <v>11123</v>
      </c>
      <c r="F135" s="47">
        <v>0</v>
      </c>
      <c r="G135" s="47">
        <v>11123</v>
      </c>
      <c r="H135" s="47">
        <v>0</v>
      </c>
      <c r="I135" s="47">
        <v>11123</v>
      </c>
      <c r="J135" s="47">
        <v>85000</v>
      </c>
      <c r="K135" s="47">
        <v>-73877</v>
      </c>
      <c r="N135" s="48"/>
    </row>
    <row r="136" spans="1:14" hidden="1" outlineLevel="1">
      <c r="A136" s="1" t="s">
        <v>220</v>
      </c>
      <c r="B136" s="50">
        <v>0</v>
      </c>
      <c r="C136" s="50">
        <v>0</v>
      </c>
      <c r="D136" s="50"/>
      <c r="E136" s="50">
        <v>11123</v>
      </c>
      <c r="F136" s="50">
        <v>0</v>
      </c>
      <c r="G136" s="50">
        <v>11123</v>
      </c>
      <c r="H136" s="50">
        <v>0</v>
      </c>
      <c r="I136" s="50">
        <v>11123</v>
      </c>
      <c r="J136" s="50">
        <v>85000</v>
      </c>
      <c r="K136" s="50">
        <v>-73877</v>
      </c>
      <c r="N136" s="48"/>
    </row>
    <row r="137" spans="1:14" collapsed="1">
      <c r="A137" s="46" t="s">
        <v>221</v>
      </c>
      <c r="B137" s="47">
        <v>-69759697</v>
      </c>
      <c r="C137" s="47">
        <v>404999548</v>
      </c>
      <c r="D137" s="47">
        <v>0</v>
      </c>
      <c r="E137" s="47">
        <v>201135764</v>
      </c>
      <c r="F137" s="47">
        <v>0</v>
      </c>
      <c r="G137" s="47">
        <v>606135312</v>
      </c>
      <c r="H137" s="47">
        <v>0</v>
      </c>
      <c r="I137" s="47">
        <v>536375615</v>
      </c>
      <c r="J137" s="47">
        <v>569760797</v>
      </c>
      <c r="K137" s="47">
        <v>-33385182</v>
      </c>
      <c r="N137" s="48"/>
    </row>
    <row r="138" spans="1:14" hidden="1" outlineLevel="1">
      <c r="A138" s="1" t="s">
        <v>222</v>
      </c>
      <c r="B138" s="50">
        <v>0</v>
      </c>
      <c r="C138" s="50">
        <v>31762684</v>
      </c>
      <c r="D138" s="50"/>
      <c r="E138" s="50">
        <v>1527581</v>
      </c>
      <c r="F138" s="50">
        <v>0</v>
      </c>
      <c r="G138" s="50">
        <v>33290265</v>
      </c>
      <c r="H138" s="50">
        <v>0</v>
      </c>
      <c r="I138" s="50">
        <v>33290265</v>
      </c>
      <c r="J138" s="50">
        <v>30675798</v>
      </c>
      <c r="K138" s="50">
        <v>2614467</v>
      </c>
      <c r="N138" s="48"/>
    </row>
    <row r="139" spans="1:14" hidden="1" outlineLevel="1">
      <c r="A139" s="1" t="s">
        <v>223</v>
      </c>
      <c r="B139" s="50">
        <v>0</v>
      </c>
      <c r="C139" s="50">
        <v>15246403</v>
      </c>
      <c r="D139" s="50"/>
      <c r="E139" s="50">
        <v>0</v>
      </c>
      <c r="F139" s="50">
        <v>0</v>
      </c>
      <c r="G139" s="50">
        <v>15246403</v>
      </c>
      <c r="H139" s="50">
        <v>0</v>
      </c>
      <c r="I139" s="50">
        <v>15246403</v>
      </c>
      <c r="J139" s="50">
        <v>14759011</v>
      </c>
      <c r="K139" s="50">
        <v>487392</v>
      </c>
      <c r="N139" s="48"/>
    </row>
    <row r="140" spans="1:14" hidden="1" outlineLevel="1">
      <c r="A140" s="1" t="s">
        <v>224</v>
      </c>
      <c r="B140" s="50">
        <v>0</v>
      </c>
      <c r="C140" s="50">
        <v>3268879</v>
      </c>
      <c r="D140" s="50"/>
      <c r="E140" s="50">
        <v>4757373</v>
      </c>
      <c r="F140" s="50">
        <v>0</v>
      </c>
      <c r="G140" s="50">
        <v>8026252</v>
      </c>
      <c r="H140" s="50">
        <v>0</v>
      </c>
      <c r="I140" s="50">
        <v>8026252</v>
      </c>
      <c r="J140" s="50">
        <v>9940368</v>
      </c>
      <c r="K140" s="50">
        <v>-1914116</v>
      </c>
      <c r="N140" s="48"/>
    </row>
    <row r="141" spans="1:14" hidden="1" outlineLevel="1">
      <c r="A141" s="1" t="s">
        <v>225</v>
      </c>
      <c r="B141" s="50">
        <v>-2577144</v>
      </c>
      <c r="C141" s="50">
        <v>0</v>
      </c>
      <c r="D141" s="50"/>
      <c r="E141" s="50">
        <v>9220858</v>
      </c>
      <c r="F141" s="50">
        <v>0</v>
      </c>
      <c r="G141" s="50">
        <v>9220858</v>
      </c>
      <c r="H141" s="50">
        <v>0</v>
      </c>
      <c r="I141" s="50">
        <v>6643714</v>
      </c>
      <c r="J141" s="50">
        <v>6322856</v>
      </c>
      <c r="K141" s="50">
        <v>320858</v>
      </c>
      <c r="N141" s="48"/>
    </row>
    <row r="142" spans="1:14" hidden="1" outlineLevel="1">
      <c r="A142" s="1" t="s">
        <v>226</v>
      </c>
      <c r="B142" s="50">
        <v>-9620051</v>
      </c>
      <c r="C142" s="50">
        <v>8576076</v>
      </c>
      <c r="D142" s="50"/>
      <c r="E142" s="50">
        <v>1849062</v>
      </c>
      <c r="F142" s="50">
        <v>0</v>
      </c>
      <c r="G142" s="50">
        <v>10425138</v>
      </c>
      <c r="H142" s="50">
        <v>0</v>
      </c>
      <c r="I142" s="50">
        <v>805087</v>
      </c>
      <c r="J142" s="50">
        <v>0</v>
      </c>
      <c r="K142" s="50">
        <v>805087</v>
      </c>
      <c r="N142" s="48"/>
    </row>
    <row r="143" spans="1:14" hidden="1" outlineLevel="1">
      <c r="A143" s="1" t="s">
        <v>227</v>
      </c>
      <c r="B143" s="50">
        <v>0</v>
      </c>
      <c r="C143" s="50">
        <v>0</v>
      </c>
      <c r="D143" s="50"/>
      <c r="E143" s="50">
        <v>12400392</v>
      </c>
      <c r="F143" s="50">
        <v>0</v>
      </c>
      <c r="G143" s="50">
        <v>12400392</v>
      </c>
      <c r="H143" s="50">
        <v>0</v>
      </c>
      <c r="I143" s="50">
        <v>12400392</v>
      </c>
      <c r="J143" s="50">
        <v>12163938</v>
      </c>
      <c r="K143" s="50">
        <v>236454</v>
      </c>
      <c r="N143" s="48"/>
    </row>
    <row r="144" spans="1:14" hidden="1" outlineLevel="1">
      <c r="A144" s="1" t="s">
        <v>330</v>
      </c>
      <c r="B144" s="50">
        <v>-15432012</v>
      </c>
      <c r="C144" s="50">
        <v>44971670</v>
      </c>
      <c r="D144" s="50"/>
      <c r="E144" s="50">
        <v>17690813</v>
      </c>
      <c r="F144" s="50">
        <v>0</v>
      </c>
      <c r="G144" s="50">
        <v>62662483</v>
      </c>
      <c r="H144" s="50">
        <v>0</v>
      </c>
      <c r="I144" s="50">
        <v>47230471</v>
      </c>
      <c r="J144" s="50">
        <v>50188430</v>
      </c>
      <c r="K144" s="50">
        <v>-2957959</v>
      </c>
      <c r="N144" s="48"/>
    </row>
    <row r="145" spans="1:14" hidden="1" outlineLevel="1">
      <c r="A145" s="1" t="s">
        <v>228</v>
      </c>
      <c r="B145" s="50">
        <v>-25282016</v>
      </c>
      <c r="C145" s="50">
        <v>76169599</v>
      </c>
      <c r="D145" s="50"/>
      <c r="E145" s="50">
        <v>69912951</v>
      </c>
      <c r="F145" s="50">
        <v>0</v>
      </c>
      <c r="G145" s="50">
        <v>146082550</v>
      </c>
      <c r="H145" s="50">
        <v>0</v>
      </c>
      <c r="I145" s="50">
        <v>120800534</v>
      </c>
      <c r="J145" s="50">
        <v>131187116</v>
      </c>
      <c r="K145" s="50">
        <v>-10386582</v>
      </c>
      <c r="N145" s="48"/>
    </row>
    <row r="146" spans="1:14" hidden="1" outlineLevel="1">
      <c r="A146" s="1" t="s">
        <v>229</v>
      </c>
      <c r="B146" s="50">
        <v>-4510206</v>
      </c>
      <c r="C146" s="50">
        <v>23697498</v>
      </c>
      <c r="D146" s="50"/>
      <c r="E146" s="50">
        <v>4666920</v>
      </c>
      <c r="F146" s="50">
        <v>0</v>
      </c>
      <c r="G146" s="50">
        <v>28364418</v>
      </c>
      <c r="H146" s="50">
        <v>0</v>
      </c>
      <c r="I146" s="50">
        <v>23854212</v>
      </c>
      <c r="J146" s="50">
        <v>24425786</v>
      </c>
      <c r="K146" s="50">
        <v>-571574</v>
      </c>
      <c r="N146" s="48"/>
    </row>
    <row r="147" spans="1:14" hidden="1" outlineLevel="1">
      <c r="A147" s="1" t="s">
        <v>230</v>
      </c>
      <c r="B147" s="50">
        <v>-12338268</v>
      </c>
      <c r="C147" s="50">
        <v>48030757</v>
      </c>
      <c r="D147" s="50"/>
      <c r="E147" s="50">
        <v>16850653</v>
      </c>
      <c r="F147" s="50">
        <v>0</v>
      </c>
      <c r="G147" s="50">
        <v>64881410</v>
      </c>
      <c r="H147" s="50">
        <v>0</v>
      </c>
      <c r="I147" s="50">
        <v>52543142</v>
      </c>
      <c r="J147" s="50">
        <v>57030920</v>
      </c>
      <c r="K147" s="50">
        <v>-4487778</v>
      </c>
      <c r="N147" s="48"/>
    </row>
    <row r="148" spans="1:14" hidden="1" outlineLevel="1">
      <c r="A148" s="1" t="s">
        <v>231</v>
      </c>
      <c r="B148" s="50">
        <v>0</v>
      </c>
      <c r="C148" s="50">
        <v>0</v>
      </c>
      <c r="D148" s="50"/>
      <c r="E148" s="50">
        <v>60365633</v>
      </c>
      <c r="F148" s="50">
        <v>0</v>
      </c>
      <c r="G148" s="50">
        <v>60365633</v>
      </c>
      <c r="H148" s="50">
        <v>0</v>
      </c>
      <c r="I148" s="50">
        <v>60365633</v>
      </c>
      <c r="J148" s="50">
        <v>62721574</v>
      </c>
      <c r="K148" s="50">
        <v>-2355941</v>
      </c>
      <c r="N148" s="48"/>
    </row>
    <row r="149" spans="1:14" hidden="1" outlineLevel="1">
      <c r="A149" s="1" t="s">
        <v>232</v>
      </c>
      <c r="B149" s="50">
        <v>0</v>
      </c>
      <c r="C149" s="50">
        <v>0</v>
      </c>
      <c r="D149" s="50"/>
      <c r="E149" s="50">
        <v>1822237</v>
      </c>
      <c r="F149" s="50">
        <v>0</v>
      </c>
      <c r="G149" s="50">
        <v>1822237</v>
      </c>
      <c r="H149" s="50">
        <v>0</v>
      </c>
      <c r="I149" s="50">
        <v>1822237</v>
      </c>
      <c r="J149" s="50">
        <v>1650000</v>
      </c>
      <c r="K149" s="50">
        <v>172237</v>
      </c>
      <c r="N149" s="48"/>
    </row>
    <row r="150" spans="1:14" hidden="1" outlineLevel="1">
      <c r="A150" s="1" t="s">
        <v>233</v>
      </c>
      <c r="B150" s="50">
        <v>0</v>
      </c>
      <c r="C150" s="50">
        <v>135755982</v>
      </c>
      <c r="D150" s="50"/>
      <c r="E150" s="50">
        <v>0</v>
      </c>
      <c r="F150" s="50">
        <v>0</v>
      </c>
      <c r="G150" s="50">
        <v>135755982</v>
      </c>
      <c r="H150" s="50">
        <v>0</v>
      </c>
      <c r="I150" s="50">
        <v>135755982</v>
      </c>
      <c r="J150" s="50">
        <v>135900000</v>
      </c>
      <c r="K150" s="50">
        <v>-144018</v>
      </c>
      <c r="N150" s="48"/>
    </row>
    <row r="151" spans="1:14" hidden="1" outlineLevel="1">
      <c r="A151" s="1" t="s">
        <v>234</v>
      </c>
      <c r="B151" s="50">
        <v>0</v>
      </c>
      <c r="C151" s="50">
        <v>17520000</v>
      </c>
      <c r="D151" s="50"/>
      <c r="E151" s="50">
        <v>0</v>
      </c>
      <c r="F151" s="50">
        <v>0</v>
      </c>
      <c r="G151" s="50">
        <v>17520000</v>
      </c>
      <c r="H151" s="50">
        <v>0</v>
      </c>
      <c r="I151" s="50">
        <v>17520000</v>
      </c>
      <c r="J151" s="50">
        <v>17520000</v>
      </c>
      <c r="K151" s="50">
        <v>0</v>
      </c>
      <c r="N151" s="48"/>
    </row>
    <row r="152" spans="1:14" hidden="1" outlineLevel="1">
      <c r="A152" s="1" t="s">
        <v>235</v>
      </c>
      <c r="B152" s="50">
        <v>0</v>
      </c>
      <c r="C152" s="50">
        <v>0</v>
      </c>
      <c r="D152" s="50"/>
      <c r="E152" s="50">
        <v>71291</v>
      </c>
      <c r="F152" s="50">
        <v>0</v>
      </c>
      <c r="G152" s="50">
        <v>71291</v>
      </c>
      <c r="H152" s="50">
        <v>0</v>
      </c>
      <c r="I152" s="50">
        <v>71291</v>
      </c>
      <c r="J152" s="50">
        <v>275000</v>
      </c>
      <c r="K152" s="50">
        <v>-203709</v>
      </c>
      <c r="N152" s="48"/>
    </row>
    <row r="153" spans="1:14" collapsed="1">
      <c r="A153" s="46" t="s">
        <v>236</v>
      </c>
      <c r="B153" s="47">
        <v>0</v>
      </c>
      <c r="C153" s="47">
        <v>0</v>
      </c>
      <c r="D153" s="47"/>
      <c r="E153" s="47">
        <v>0</v>
      </c>
      <c r="F153" s="47">
        <v>0</v>
      </c>
      <c r="G153" s="47">
        <v>0</v>
      </c>
      <c r="H153" s="47">
        <v>-254116800</v>
      </c>
      <c r="I153" s="47">
        <v>-254116800</v>
      </c>
      <c r="J153" s="47">
        <v>-269686894</v>
      </c>
      <c r="K153" s="47">
        <v>15570094</v>
      </c>
      <c r="N153" s="48"/>
    </row>
    <row r="154" spans="1:14" hidden="1" outlineLevel="1">
      <c r="A154" s="1" t="s">
        <v>237</v>
      </c>
      <c r="B154" s="50">
        <v>0</v>
      </c>
      <c r="C154" s="50">
        <v>0</v>
      </c>
      <c r="D154" s="50"/>
      <c r="E154" s="50">
        <v>0</v>
      </c>
      <c r="F154" s="50">
        <v>0</v>
      </c>
      <c r="G154" s="50">
        <v>0</v>
      </c>
      <c r="H154" s="50">
        <v>-3105735</v>
      </c>
      <c r="I154" s="50">
        <v>-3105735</v>
      </c>
      <c r="J154" s="50">
        <v>-9498000</v>
      </c>
      <c r="K154" s="50">
        <v>6392265</v>
      </c>
      <c r="N154" s="48"/>
    </row>
    <row r="155" spans="1:14" hidden="1" outlineLevel="1">
      <c r="A155" s="1" t="s">
        <v>238</v>
      </c>
      <c r="B155" s="50">
        <v>0</v>
      </c>
      <c r="C155" s="50">
        <v>0</v>
      </c>
      <c r="D155" s="50"/>
      <c r="E155" s="50">
        <v>0</v>
      </c>
      <c r="F155" s="50">
        <v>0</v>
      </c>
      <c r="G155" s="50">
        <v>0</v>
      </c>
      <c r="H155" s="50">
        <v>-19269588</v>
      </c>
      <c r="I155" s="50">
        <v>-19269588</v>
      </c>
      <c r="J155" s="50">
        <v>-21500002</v>
      </c>
      <c r="K155" s="50">
        <v>2230414</v>
      </c>
      <c r="N155" s="48"/>
    </row>
    <row r="156" spans="1:14" hidden="1" outlineLevel="1">
      <c r="A156" s="1" t="s">
        <v>239</v>
      </c>
      <c r="B156" s="50">
        <v>0</v>
      </c>
      <c r="C156" s="50">
        <v>0</v>
      </c>
      <c r="D156" s="50"/>
      <c r="E156" s="50">
        <v>0</v>
      </c>
      <c r="F156" s="50">
        <v>0</v>
      </c>
      <c r="G156" s="50">
        <v>0</v>
      </c>
      <c r="H156" s="50">
        <v>-309565379</v>
      </c>
      <c r="I156" s="50">
        <v>-309565379</v>
      </c>
      <c r="J156" s="50">
        <v>-267788892</v>
      </c>
      <c r="K156" s="50">
        <v>-41776487</v>
      </c>
      <c r="N156" s="48"/>
    </row>
    <row r="157" spans="1:14" hidden="1" outlineLevel="1">
      <c r="A157" s="1" t="s">
        <v>240</v>
      </c>
      <c r="B157" s="50">
        <v>0</v>
      </c>
      <c r="C157" s="50">
        <v>0</v>
      </c>
      <c r="D157" s="50"/>
      <c r="E157" s="50">
        <v>0</v>
      </c>
      <c r="F157" s="50">
        <v>0</v>
      </c>
      <c r="G157" s="50">
        <v>0</v>
      </c>
      <c r="H157" s="50">
        <v>77823902</v>
      </c>
      <c r="I157" s="50">
        <v>77823902</v>
      </c>
      <c r="J157" s="50">
        <v>29100000</v>
      </c>
      <c r="K157" s="50">
        <v>48723902</v>
      </c>
      <c r="N157" s="48"/>
    </row>
    <row r="158" spans="1:14" collapsed="1">
      <c r="A158" s="46" t="s">
        <v>241</v>
      </c>
      <c r="B158" s="47">
        <v>-1524754816</v>
      </c>
      <c r="C158" s="47">
        <v>36576261</v>
      </c>
      <c r="D158" s="47"/>
      <c r="E158" s="47">
        <v>355240948</v>
      </c>
      <c r="F158" s="47">
        <v>237249384</v>
      </c>
      <c r="G158" s="47">
        <v>629066593</v>
      </c>
      <c r="H158" s="47">
        <v>1094985836</v>
      </c>
      <c r="I158" s="47">
        <v>199297613</v>
      </c>
      <c r="J158" s="47">
        <v>24711765</v>
      </c>
      <c r="K158" s="47">
        <v>174585848</v>
      </c>
      <c r="N158" s="48"/>
    </row>
    <row r="159" spans="1:14" hidden="1" outlineLevel="1">
      <c r="A159" s="1" t="s">
        <v>242</v>
      </c>
      <c r="B159" s="50">
        <v>-177250000</v>
      </c>
      <c r="C159" s="50">
        <v>0</v>
      </c>
      <c r="D159" s="50"/>
      <c r="E159" s="50">
        <v>0</v>
      </c>
      <c r="F159" s="50">
        <v>0</v>
      </c>
      <c r="G159" s="50">
        <v>0</v>
      </c>
      <c r="H159" s="50">
        <v>0</v>
      </c>
      <c r="I159" s="50">
        <v>-177250000</v>
      </c>
      <c r="J159" s="50">
        <v>-177000000</v>
      </c>
      <c r="K159" s="50">
        <v>-250000</v>
      </c>
      <c r="N159" s="48"/>
    </row>
    <row r="160" spans="1:14" hidden="1" outlineLevel="1">
      <c r="A160" s="1" t="s">
        <v>243</v>
      </c>
      <c r="B160" s="50">
        <v>-39065862</v>
      </c>
      <c r="C160" s="50">
        <v>0</v>
      </c>
      <c r="D160" s="50"/>
      <c r="E160" s="50">
        <v>0</v>
      </c>
      <c r="F160" s="50">
        <v>11915806</v>
      </c>
      <c r="G160" s="50">
        <v>11915806</v>
      </c>
      <c r="H160" s="50">
        <v>0</v>
      </c>
      <c r="I160" s="50">
        <v>-27150056</v>
      </c>
      <c r="J160" s="50">
        <v>-27150054</v>
      </c>
      <c r="K160" s="50">
        <v>-2</v>
      </c>
      <c r="N160" s="48"/>
    </row>
    <row r="161" spans="1:14" hidden="1" outlineLevel="1">
      <c r="A161" s="1" t="s">
        <v>244</v>
      </c>
      <c r="B161" s="50">
        <v>-16011864</v>
      </c>
      <c r="C161" s="50">
        <v>36576261</v>
      </c>
      <c r="D161" s="50"/>
      <c r="E161" s="50">
        <v>27558813</v>
      </c>
      <c r="F161" s="50">
        <v>0</v>
      </c>
      <c r="G161" s="50">
        <v>64135074</v>
      </c>
      <c r="H161" s="50">
        <v>0</v>
      </c>
      <c r="I161" s="50">
        <v>48123210</v>
      </c>
      <c r="J161" s="50">
        <v>49049437</v>
      </c>
      <c r="K161" s="50">
        <v>-926227</v>
      </c>
      <c r="N161" s="48"/>
    </row>
    <row r="162" spans="1:14" hidden="1" outlineLevel="1">
      <c r="A162" s="1" t="s">
        <v>245</v>
      </c>
      <c r="B162" s="50">
        <v>-12403716</v>
      </c>
      <c r="C162" s="50">
        <v>0</v>
      </c>
      <c r="D162" s="50"/>
      <c r="E162" s="50">
        <v>8848548</v>
      </c>
      <c r="F162" s="50">
        <v>1024737</v>
      </c>
      <c r="G162" s="50">
        <v>9873285</v>
      </c>
      <c r="H162" s="50">
        <v>0</v>
      </c>
      <c r="I162" s="50">
        <v>-2530431</v>
      </c>
      <c r="J162" s="50">
        <v>-8806381</v>
      </c>
      <c r="K162" s="50">
        <v>6275950</v>
      </c>
      <c r="N162" s="48"/>
    </row>
    <row r="163" spans="1:14" hidden="1" outlineLevel="1">
      <c r="A163" s="1" t="s">
        <v>246</v>
      </c>
      <c r="B163" s="50">
        <v>-14794116</v>
      </c>
      <c r="C163" s="50">
        <v>0</v>
      </c>
      <c r="D163" s="50"/>
      <c r="E163" s="50">
        <v>4993391</v>
      </c>
      <c r="F163" s="50">
        <v>2205890</v>
      </c>
      <c r="G163" s="50">
        <v>7199281</v>
      </c>
      <c r="H163" s="50">
        <v>0</v>
      </c>
      <c r="I163" s="50">
        <v>-7594835</v>
      </c>
      <c r="J163" s="50">
        <v>-10422037</v>
      </c>
      <c r="K163" s="50">
        <v>2827202</v>
      </c>
      <c r="N163" s="48"/>
    </row>
    <row r="164" spans="1:14" hidden="1" outlineLevel="1">
      <c r="A164" s="1" t="s">
        <v>247</v>
      </c>
      <c r="B164" s="50">
        <v>-19882662</v>
      </c>
      <c r="C164" s="50">
        <v>0</v>
      </c>
      <c r="D164" s="50"/>
      <c r="E164" s="50">
        <v>6346152</v>
      </c>
      <c r="F164" s="50">
        <v>2411216</v>
      </c>
      <c r="G164" s="50">
        <v>8757368</v>
      </c>
      <c r="H164" s="50">
        <v>0</v>
      </c>
      <c r="I164" s="50">
        <v>-11125294</v>
      </c>
      <c r="J164" s="50">
        <v>-14958627</v>
      </c>
      <c r="K164" s="50">
        <v>3833333</v>
      </c>
      <c r="N164" s="48"/>
    </row>
    <row r="165" spans="1:14" hidden="1" outlineLevel="1">
      <c r="A165" s="1" t="s">
        <v>248</v>
      </c>
      <c r="B165" s="50">
        <v>-26060310</v>
      </c>
      <c r="C165" s="50">
        <v>0</v>
      </c>
      <c r="D165" s="50"/>
      <c r="E165" s="50">
        <v>6442552</v>
      </c>
      <c r="F165" s="50">
        <v>3173467</v>
      </c>
      <c r="G165" s="50">
        <v>9616019</v>
      </c>
      <c r="H165" s="50">
        <v>0</v>
      </c>
      <c r="I165" s="50">
        <v>-16444291</v>
      </c>
      <c r="J165" s="50">
        <v>-19062508</v>
      </c>
      <c r="K165" s="50">
        <v>2618217</v>
      </c>
      <c r="N165" s="48"/>
    </row>
    <row r="166" spans="1:14" hidden="1" outlineLevel="1">
      <c r="A166" s="1" t="s">
        <v>249</v>
      </c>
      <c r="B166" s="50">
        <v>-36164538</v>
      </c>
      <c r="C166" s="50">
        <v>0</v>
      </c>
      <c r="D166" s="50"/>
      <c r="E166" s="50">
        <v>8946333</v>
      </c>
      <c r="F166" s="50">
        <v>11844211</v>
      </c>
      <c r="G166" s="50">
        <v>20790544</v>
      </c>
      <c r="H166" s="50">
        <v>0</v>
      </c>
      <c r="I166" s="50">
        <v>-15373994</v>
      </c>
      <c r="J166" s="50">
        <v>-19298081</v>
      </c>
      <c r="K166" s="50">
        <v>3924087</v>
      </c>
      <c r="N166" s="48"/>
    </row>
    <row r="167" spans="1:14" hidden="1" outlineLevel="1">
      <c r="A167" s="1" t="s">
        <v>250</v>
      </c>
      <c r="B167" s="50">
        <v>-558402</v>
      </c>
      <c r="C167" s="50">
        <v>0</v>
      </c>
      <c r="D167" s="50"/>
      <c r="E167" s="50">
        <v>581428</v>
      </c>
      <c r="F167" s="50">
        <v>56262</v>
      </c>
      <c r="G167" s="50">
        <v>637690</v>
      </c>
      <c r="H167" s="50">
        <v>0</v>
      </c>
      <c r="I167" s="50">
        <v>79288</v>
      </c>
      <c r="J167" s="50">
        <v>-323484</v>
      </c>
      <c r="K167" s="50">
        <v>402772</v>
      </c>
      <c r="N167" s="48"/>
    </row>
    <row r="168" spans="1:14" hidden="1" outlineLevel="1">
      <c r="A168" s="1" t="s">
        <v>251</v>
      </c>
      <c r="B168" s="50">
        <v>-130118748</v>
      </c>
      <c r="C168" s="50">
        <v>0</v>
      </c>
      <c r="D168" s="50"/>
      <c r="E168" s="50">
        <v>24857980</v>
      </c>
      <c r="F168" s="50">
        <v>14074268</v>
      </c>
      <c r="G168" s="50">
        <v>38932248</v>
      </c>
      <c r="H168" s="50">
        <v>0</v>
      </c>
      <c r="I168" s="50">
        <v>-91186500</v>
      </c>
      <c r="J168" s="50">
        <v>-97131882</v>
      </c>
      <c r="K168" s="50">
        <v>5945382</v>
      </c>
      <c r="N168" s="48"/>
    </row>
    <row r="169" spans="1:14" hidden="1" outlineLevel="1">
      <c r="A169" s="1" t="s">
        <v>252</v>
      </c>
      <c r="B169" s="50">
        <v>-148698474</v>
      </c>
      <c r="C169" s="50">
        <v>0</v>
      </c>
      <c r="D169" s="50"/>
      <c r="E169" s="50">
        <v>36179241</v>
      </c>
      <c r="F169" s="50">
        <v>17067565</v>
      </c>
      <c r="G169" s="50">
        <v>53246806</v>
      </c>
      <c r="H169" s="50">
        <v>0</v>
      </c>
      <c r="I169" s="50">
        <v>-95451668</v>
      </c>
      <c r="J169" s="50">
        <v>-103834528</v>
      </c>
      <c r="K169" s="50">
        <v>8382860</v>
      </c>
      <c r="N169" s="48"/>
    </row>
    <row r="170" spans="1:14" hidden="1" outlineLevel="1">
      <c r="A170" s="1" t="s">
        <v>253</v>
      </c>
      <c r="B170" s="50">
        <v>-81897594</v>
      </c>
      <c r="C170" s="50">
        <v>0</v>
      </c>
      <c r="D170" s="50"/>
      <c r="E170" s="50">
        <v>17597299</v>
      </c>
      <c r="F170" s="50">
        <v>13605166</v>
      </c>
      <c r="G170" s="50">
        <v>31202465</v>
      </c>
      <c r="H170" s="50">
        <v>0</v>
      </c>
      <c r="I170" s="50">
        <v>-50695129</v>
      </c>
      <c r="J170" s="50">
        <v>-57620951</v>
      </c>
      <c r="K170" s="50">
        <v>6925822</v>
      </c>
      <c r="N170" s="48"/>
    </row>
    <row r="171" spans="1:14" hidden="1" outlineLevel="1">
      <c r="A171" s="1" t="s">
        <v>254</v>
      </c>
      <c r="B171" s="50">
        <v>-30270492</v>
      </c>
      <c r="C171" s="50">
        <v>0</v>
      </c>
      <c r="D171" s="50"/>
      <c r="E171" s="50">
        <v>6457551</v>
      </c>
      <c r="F171" s="50">
        <v>5953776</v>
      </c>
      <c r="G171" s="50">
        <v>12411327</v>
      </c>
      <c r="H171" s="50">
        <v>0</v>
      </c>
      <c r="I171" s="50">
        <v>-17859165</v>
      </c>
      <c r="J171" s="50">
        <v>-20185281</v>
      </c>
      <c r="K171" s="50">
        <v>2326116</v>
      </c>
      <c r="N171" s="48"/>
    </row>
    <row r="172" spans="1:14" hidden="1" outlineLevel="1">
      <c r="A172" s="1" t="s">
        <v>255</v>
      </c>
      <c r="B172" s="50">
        <v>-36798030</v>
      </c>
      <c r="C172" s="50">
        <v>0</v>
      </c>
      <c r="D172" s="50"/>
      <c r="E172" s="50">
        <v>11827953</v>
      </c>
      <c r="F172" s="50">
        <v>12731543</v>
      </c>
      <c r="G172" s="50">
        <v>24559496</v>
      </c>
      <c r="H172" s="50">
        <v>0</v>
      </c>
      <c r="I172" s="50">
        <v>-12238534</v>
      </c>
      <c r="J172" s="50">
        <v>-27150894</v>
      </c>
      <c r="K172" s="50">
        <v>14912360</v>
      </c>
      <c r="N172" s="48"/>
    </row>
    <row r="173" spans="1:14" hidden="1" outlineLevel="1">
      <c r="A173" s="1" t="s">
        <v>256</v>
      </c>
      <c r="B173" s="50">
        <v>-12163938</v>
      </c>
      <c r="C173" s="50">
        <v>0</v>
      </c>
      <c r="D173" s="50"/>
      <c r="E173" s="50">
        <v>1420750</v>
      </c>
      <c r="F173" s="50">
        <v>1786614</v>
      </c>
      <c r="G173" s="50">
        <v>3207364</v>
      </c>
      <c r="H173" s="50">
        <v>0</v>
      </c>
      <c r="I173" s="50">
        <v>-8956574</v>
      </c>
      <c r="J173" s="50">
        <v>-8059094</v>
      </c>
      <c r="K173" s="50">
        <v>-897480</v>
      </c>
      <c r="N173" s="48"/>
    </row>
    <row r="174" spans="1:14" hidden="1" outlineLevel="1">
      <c r="A174" s="1" t="s">
        <v>257</v>
      </c>
      <c r="B174" s="50">
        <v>-253637406</v>
      </c>
      <c r="C174" s="50">
        <v>0</v>
      </c>
      <c r="D174" s="50"/>
      <c r="E174" s="50">
        <v>39397460</v>
      </c>
      <c r="F174" s="50">
        <v>53656755</v>
      </c>
      <c r="G174" s="50">
        <v>93054215</v>
      </c>
      <c r="H174" s="50">
        <v>0</v>
      </c>
      <c r="I174" s="50">
        <v>-160583191</v>
      </c>
      <c r="J174" s="50">
        <v>-171778489</v>
      </c>
      <c r="K174" s="50">
        <v>11195298</v>
      </c>
      <c r="N174" s="48"/>
    </row>
    <row r="175" spans="1:14" hidden="1" outlineLevel="1">
      <c r="A175" s="1" t="s">
        <v>258</v>
      </c>
      <c r="B175" s="50">
        <v>-10527330</v>
      </c>
      <c r="C175" s="50">
        <v>0</v>
      </c>
      <c r="D175" s="50"/>
      <c r="E175" s="50">
        <v>0</v>
      </c>
      <c r="F175" s="50">
        <v>1806971</v>
      </c>
      <c r="G175" s="50">
        <v>1806971</v>
      </c>
      <c r="H175" s="50">
        <v>0</v>
      </c>
      <c r="I175" s="50">
        <v>-8720359</v>
      </c>
      <c r="J175" s="50">
        <v>-8720358</v>
      </c>
      <c r="K175" s="50">
        <v>-1</v>
      </c>
      <c r="N175" s="48"/>
    </row>
    <row r="176" spans="1:14" hidden="1" outlineLevel="1">
      <c r="A176" s="1" t="s">
        <v>259</v>
      </c>
      <c r="B176" s="50">
        <v>-22941030</v>
      </c>
      <c r="C176" s="50">
        <v>0</v>
      </c>
      <c r="D176" s="50"/>
      <c r="E176" s="50">
        <v>0</v>
      </c>
      <c r="F176" s="50">
        <v>7421826</v>
      </c>
      <c r="G176" s="50">
        <v>7421826</v>
      </c>
      <c r="H176" s="50">
        <v>0</v>
      </c>
      <c r="I176" s="50">
        <v>-15519204</v>
      </c>
      <c r="J176" s="50">
        <v>-15519204</v>
      </c>
      <c r="K176" s="50">
        <v>0</v>
      </c>
      <c r="N176" s="48"/>
    </row>
    <row r="177" spans="1:14" hidden="1" outlineLevel="1">
      <c r="A177" s="1" t="s">
        <v>260</v>
      </c>
      <c r="B177" s="50">
        <v>-3702834</v>
      </c>
      <c r="C177" s="50">
        <v>0</v>
      </c>
      <c r="D177" s="50"/>
      <c r="E177" s="50">
        <v>942564</v>
      </c>
      <c r="F177" s="50">
        <v>1586950</v>
      </c>
      <c r="G177" s="50">
        <v>2529514</v>
      </c>
      <c r="H177" s="50">
        <v>0</v>
      </c>
      <c r="I177" s="50">
        <v>-1173320</v>
      </c>
      <c r="J177" s="50">
        <v>-3468858</v>
      </c>
      <c r="K177" s="50">
        <v>2295538</v>
      </c>
      <c r="N177" s="48"/>
    </row>
    <row r="178" spans="1:14" hidden="1" outlineLevel="1">
      <c r="A178" s="1" t="s">
        <v>261</v>
      </c>
      <c r="B178" s="50">
        <v>-9534084</v>
      </c>
      <c r="C178" s="50">
        <v>0</v>
      </c>
      <c r="D178" s="50"/>
      <c r="E178" s="50">
        <v>7021582</v>
      </c>
      <c r="F178" s="50">
        <v>1345073</v>
      </c>
      <c r="G178" s="50">
        <v>8366655</v>
      </c>
      <c r="H178" s="50">
        <v>0</v>
      </c>
      <c r="I178" s="50">
        <v>-1167429</v>
      </c>
      <c r="J178" s="50">
        <v>-5093398</v>
      </c>
      <c r="K178" s="50">
        <v>3925969</v>
      </c>
      <c r="N178" s="48"/>
    </row>
    <row r="179" spans="1:14" hidden="1" outlineLevel="1">
      <c r="A179" s="1" t="s">
        <v>262</v>
      </c>
      <c r="B179" s="50">
        <v>0</v>
      </c>
      <c r="C179" s="50">
        <v>0</v>
      </c>
      <c r="D179" s="50"/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N179" s="48"/>
    </row>
    <row r="180" spans="1:14" hidden="1" outlineLevel="1">
      <c r="A180" s="1" t="s">
        <v>263</v>
      </c>
      <c r="B180" s="50">
        <v>-7809036</v>
      </c>
      <c r="C180" s="50">
        <v>0</v>
      </c>
      <c r="D180" s="50"/>
      <c r="E180" s="50">
        <v>0</v>
      </c>
      <c r="F180" s="50">
        <v>2198589</v>
      </c>
      <c r="G180" s="50">
        <v>2198589</v>
      </c>
      <c r="H180" s="50">
        <v>0</v>
      </c>
      <c r="I180" s="50">
        <v>-5610447</v>
      </c>
      <c r="J180" s="50">
        <v>-5553312</v>
      </c>
      <c r="K180" s="50">
        <v>-57135</v>
      </c>
      <c r="N180" s="48"/>
    </row>
    <row r="181" spans="1:14" hidden="1" outlineLevel="1">
      <c r="A181" s="1" t="s">
        <v>264</v>
      </c>
      <c r="B181" s="50">
        <v>-24417006</v>
      </c>
      <c r="C181" s="50">
        <v>0</v>
      </c>
      <c r="D181" s="50"/>
      <c r="E181" s="50">
        <v>6306666</v>
      </c>
      <c r="F181" s="50">
        <v>1922394</v>
      </c>
      <c r="G181" s="50">
        <v>8229060</v>
      </c>
      <c r="H181" s="50">
        <v>0</v>
      </c>
      <c r="I181" s="50">
        <v>-16187946</v>
      </c>
      <c r="J181" s="50">
        <v>-17839456</v>
      </c>
      <c r="K181" s="50">
        <v>1651510</v>
      </c>
      <c r="N181" s="48"/>
    </row>
    <row r="182" spans="1:14" hidden="1" outlineLevel="1">
      <c r="A182" s="1" t="s">
        <v>265</v>
      </c>
      <c r="B182" s="50">
        <v>0</v>
      </c>
      <c r="C182" s="50">
        <v>0</v>
      </c>
      <c r="D182" s="50"/>
      <c r="E182" s="50">
        <v>108215</v>
      </c>
      <c r="F182" s="50">
        <v>0</v>
      </c>
      <c r="G182" s="50">
        <v>108215</v>
      </c>
      <c r="H182" s="50">
        <v>0</v>
      </c>
      <c r="I182" s="50">
        <v>108215</v>
      </c>
      <c r="J182" s="50">
        <v>15000</v>
      </c>
      <c r="K182" s="50">
        <v>93215</v>
      </c>
      <c r="N182" s="48"/>
    </row>
    <row r="183" spans="1:14" hidden="1" outlineLevel="1">
      <c r="A183" s="1" t="s">
        <v>266</v>
      </c>
      <c r="B183" s="50">
        <v>-11975478</v>
      </c>
      <c r="C183" s="50">
        <v>0</v>
      </c>
      <c r="D183" s="50"/>
      <c r="E183" s="50">
        <v>6733765</v>
      </c>
      <c r="F183" s="50">
        <v>2396005</v>
      </c>
      <c r="G183" s="50">
        <v>9129770</v>
      </c>
      <c r="H183" s="50">
        <v>0</v>
      </c>
      <c r="I183" s="50">
        <v>-2845708</v>
      </c>
      <c r="J183" s="50">
        <v>-5706712</v>
      </c>
      <c r="K183" s="50">
        <v>2861004</v>
      </c>
      <c r="N183" s="48"/>
    </row>
    <row r="184" spans="1:14" hidden="1" outlineLevel="1">
      <c r="A184" s="1" t="s">
        <v>267</v>
      </c>
      <c r="B184" s="50">
        <v>0</v>
      </c>
      <c r="C184" s="50">
        <v>0</v>
      </c>
      <c r="D184" s="50"/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N184" s="48"/>
    </row>
    <row r="185" spans="1:14" hidden="1" outlineLevel="1">
      <c r="A185" s="1" t="s">
        <v>268</v>
      </c>
      <c r="B185" s="50">
        <v>0</v>
      </c>
      <c r="C185" s="50">
        <v>0</v>
      </c>
      <c r="D185" s="50"/>
      <c r="E185" s="50">
        <v>35934</v>
      </c>
      <c r="F185" s="50">
        <v>1419822</v>
      </c>
      <c r="G185" s="50">
        <v>1455756</v>
      </c>
      <c r="H185" s="50">
        <v>0</v>
      </c>
      <c r="I185" s="50">
        <v>1455756</v>
      </c>
      <c r="J185" s="50">
        <v>1419822</v>
      </c>
      <c r="K185" s="50">
        <v>35934</v>
      </c>
      <c r="N185" s="48"/>
    </row>
    <row r="186" spans="1:14" hidden="1" outlineLevel="1">
      <c r="A186" s="1" t="s">
        <v>269</v>
      </c>
      <c r="B186" s="50">
        <v>-176804994</v>
      </c>
      <c r="C186" s="50">
        <v>0</v>
      </c>
      <c r="D186" s="50"/>
      <c r="E186" s="50">
        <v>47648791</v>
      </c>
      <c r="F186" s="50">
        <v>32288209</v>
      </c>
      <c r="G186" s="50">
        <v>79937000</v>
      </c>
      <c r="H186" s="50">
        <v>0</v>
      </c>
      <c r="I186" s="50">
        <v>-96867994</v>
      </c>
      <c r="J186" s="50">
        <v>-115942380</v>
      </c>
      <c r="K186" s="50">
        <v>19074386</v>
      </c>
      <c r="N186" s="48"/>
    </row>
    <row r="187" spans="1:14" hidden="1" outlineLevel="1">
      <c r="A187" s="1" t="s">
        <v>270</v>
      </c>
      <c r="B187" s="50">
        <v>-29873208</v>
      </c>
      <c r="C187" s="50">
        <v>0</v>
      </c>
      <c r="D187" s="50"/>
      <c r="E187" s="50">
        <v>0</v>
      </c>
      <c r="F187" s="50">
        <v>8479512</v>
      </c>
      <c r="G187" s="50">
        <v>8479512</v>
      </c>
      <c r="H187" s="50">
        <v>0</v>
      </c>
      <c r="I187" s="50">
        <v>-21393696</v>
      </c>
      <c r="J187" s="50">
        <v>-21728184</v>
      </c>
      <c r="K187" s="50">
        <v>334488</v>
      </c>
      <c r="N187" s="48"/>
    </row>
    <row r="188" spans="1:14" hidden="1" outlineLevel="1">
      <c r="A188" s="1" t="s">
        <v>271</v>
      </c>
      <c r="B188" s="50">
        <v>-2658474</v>
      </c>
      <c r="C188" s="50">
        <v>0</v>
      </c>
      <c r="D188" s="50"/>
      <c r="E188" s="50">
        <v>907270</v>
      </c>
      <c r="F188" s="50">
        <v>301649</v>
      </c>
      <c r="G188" s="50">
        <v>1208919</v>
      </c>
      <c r="H188" s="50">
        <v>0</v>
      </c>
      <c r="I188" s="50">
        <v>-1449555</v>
      </c>
      <c r="J188" s="50">
        <v>-1409222</v>
      </c>
      <c r="K188" s="50">
        <v>-40333</v>
      </c>
      <c r="N188" s="48"/>
    </row>
    <row r="189" spans="1:14" hidden="1" outlineLevel="1">
      <c r="A189" s="1" t="s">
        <v>272</v>
      </c>
      <c r="B189" s="50">
        <v>-82518354</v>
      </c>
      <c r="C189" s="50">
        <v>0</v>
      </c>
      <c r="D189" s="50"/>
      <c r="E189" s="50">
        <v>23107241</v>
      </c>
      <c r="F189" s="50">
        <v>10721148</v>
      </c>
      <c r="G189" s="50">
        <v>33828389</v>
      </c>
      <c r="H189" s="50">
        <v>0</v>
      </c>
      <c r="I189" s="50">
        <v>-48689965</v>
      </c>
      <c r="J189" s="50">
        <v>-56719125</v>
      </c>
      <c r="K189" s="50">
        <v>8029160</v>
      </c>
      <c r="N189" s="48"/>
    </row>
    <row r="190" spans="1:14" hidden="1" outlineLevel="1">
      <c r="A190" s="1" t="s">
        <v>273</v>
      </c>
      <c r="B190" s="50">
        <v>-19837530</v>
      </c>
      <c r="C190" s="50">
        <v>0</v>
      </c>
      <c r="D190" s="50"/>
      <c r="E190" s="50">
        <v>2225253</v>
      </c>
      <c r="F190" s="50">
        <v>4866002</v>
      </c>
      <c r="G190" s="50">
        <v>7091255</v>
      </c>
      <c r="H190" s="50">
        <v>0</v>
      </c>
      <c r="I190" s="50">
        <v>-12746275</v>
      </c>
      <c r="J190" s="50">
        <v>-13057897</v>
      </c>
      <c r="K190" s="50">
        <v>311622</v>
      </c>
      <c r="N190" s="48"/>
    </row>
    <row r="191" spans="1:14" hidden="1" outlineLevel="1">
      <c r="A191" s="1" t="s">
        <v>274</v>
      </c>
      <c r="B191" s="50">
        <v>-6792150</v>
      </c>
      <c r="C191" s="50">
        <v>0</v>
      </c>
      <c r="D191" s="50"/>
      <c r="E191" s="50">
        <v>0</v>
      </c>
      <c r="F191" s="50">
        <v>2055161</v>
      </c>
      <c r="G191" s="50">
        <v>2055161</v>
      </c>
      <c r="H191" s="50">
        <v>0</v>
      </c>
      <c r="I191" s="50">
        <v>-4736989</v>
      </c>
      <c r="J191" s="50">
        <v>-4636926</v>
      </c>
      <c r="K191" s="50">
        <v>-100063</v>
      </c>
      <c r="N191" s="48"/>
    </row>
    <row r="192" spans="1:14" hidden="1" outlineLevel="1">
      <c r="A192" s="1" t="s">
        <v>275</v>
      </c>
      <c r="B192" s="50">
        <v>-6473880</v>
      </c>
      <c r="C192" s="50">
        <v>0</v>
      </c>
      <c r="D192" s="50"/>
      <c r="E192" s="50">
        <v>0</v>
      </c>
      <c r="F192" s="50">
        <v>4407465</v>
      </c>
      <c r="G192" s="50">
        <v>4407465</v>
      </c>
      <c r="H192" s="50">
        <v>0</v>
      </c>
      <c r="I192" s="50">
        <v>-2066415</v>
      </c>
      <c r="J192" s="50">
        <v>-3418902</v>
      </c>
      <c r="K192" s="50">
        <v>1352487</v>
      </c>
      <c r="N192" s="48"/>
    </row>
    <row r="193" spans="1:14" hidden="1" outlineLevel="1">
      <c r="A193" s="1" t="s">
        <v>276</v>
      </c>
      <c r="B193" s="50">
        <v>-25689858</v>
      </c>
      <c r="C193" s="50">
        <v>0</v>
      </c>
      <c r="D193" s="50"/>
      <c r="E193" s="50">
        <v>19714398</v>
      </c>
      <c r="F193" s="50">
        <v>938067</v>
      </c>
      <c r="G193" s="50">
        <v>20652465</v>
      </c>
      <c r="H193" s="50">
        <v>0</v>
      </c>
      <c r="I193" s="50">
        <v>-5037393</v>
      </c>
      <c r="J193" s="50">
        <v>117227071</v>
      </c>
      <c r="K193" s="50">
        <v>-122264464</v>
      </c>
      <c r="N193" s="48"/>
    </row>
    <row r="194" spans="1:14" hidden="1" outlineLevel="1">
      <c r="A194" s="1" t="s">
        <v>277</v>
      </c>
      <c r="B194" s="50">
        <v>-14634876</v>
      </c>
      <c r="C194" s="50">
        <v>0</v>
      </c>
      <c r="D194" s="50"/>
      <c r="E194" s="50">
        <v>12364198</v>
      </c>
      <c r="F194" s="50">
        <v>0</v>
      </c>
      <c r="G194" s="50">
        <v>12364198</v>
      </c>
      <c r="H194" s="50">
        <v>0</v>
      </c>
      <c r="I194" s="50">
        <v>-2270678</v>
      </c>
      <c r="J194" s="50">
        <v>-2025876</v>
      </c>
      <c r="K194" s="50">
        <v>-244802</v>
      </c>
      <c r="N194" s="48"/>
    </row>
    <row r="195" spans="1:14" hidden="1" outlineLevel="1">
      <c r="A195" s="1" t="s">
        <v>278</v>
      </c>
      <c r="B195" s="50">
        <v>-16302972</v>
      </c>
      <c r="C195" s="50">
        <v>0</v>
      </c>
      <c r="D195" s="50"/>
      <c r="E195" s="50">
        <v>14123180</v>
      </c>
      <c r="F195" s="50">
        <v>1587265</v>
      </c>
      <c r="G195" s="50">
        <v>15710445</v>
      </c>
      <c r="H195" s="50">
        <v>0</v>
      </c>
      <c r="I195" s="50">
        <v>-592527</v>
      </c>
      <c r="J195" s="50">
        <v>-1872972</v>
      </c>
      <c r="K195" s="50">
        <v>1280445</v>
      </c>
      <c r="N195" s="48"/>
    </row>
    <row r="196" spans="1:14" hidden="1" outlineLevel="1">
      <c r="A196" s="1" t="s">
        <v>279</v>
      </c>
      <c r="B196" s="50">
        <v>-16485570</v>
      </c>
      <c r="C196" s="50">
        <v>0</v>
      </c>
      <c r="D196" s="50"/>
      <c r="E196" s="50">
        <v>11573234</v>
      </c>
      <c r="F196" s="50">
        <v>0</v>
      </c>
      <c r="G196" s="50">
        <v>11573234</v>
      </c>
      <c r="H196" s="50">
        <v>0</v>
      </c>
      <c r="I196" s="50">
        <v>-4912336</v>
      </c>
      <c r="J196" s="50">
        <v>-1995570</v>
      </c>
      <c r="K196" s="50">
        <v>-2916766</v>
      </c>
      <c r="N196" s="48"/>
    </row>
    <row r="197" spans="1:14" hidden="1" outlineLevel="1">
      <c r="A197" s="1" t="s">
        <v>280</v>
      </c>
      <c r="B197" s="50">
        <v>0</v>
      </c>
      <c r="C197" s="50">
        <v>0</v>
      </c>
      <c r="D197" s="50"/>
      <c r="E197" s="50">
        <v>943349</v>
      </c>
      <c r="F197" s="50">
        <v>0</v>
      </c>
      <c r="G197" s="50">
        <v>943349</v>
      </c>
      <c r="H197" s="50">
        <v>0</v>
      </c>
      <c r="I197" s="50">
        <v>943349</v>
      </c>
      <c r="J197" s="50">
        <v>0</v>
      </c>
      <c r="K197" s="50">
        <v>943349</v>
      </c>
      <c r="N197" s="48"/>
    </row>
    <row r="198" spans="1:14" hidden="1" outlineLevel="1">
      <c r="A198" s="1" t="s">
        <v>281</v>
      </c>
      <c r="B198" s="50">
        <v>0</v>
      </c>
      <c r="C198" s="50">
        <v>0</v>
      </c>
      <c r="D198" s="50"/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N198" s="48"/>
    </row>
    <row r="199" spans="1:14" hidden="1" outlineLevel="1">
      <c r="A199" s="1" t="s">
        <v>282</v>
      </c>
      <c r="B199" s="50">
        <v>0</v>
      </c>
      <c r="C199" s="50">
        <v>0</v>
      </c>
      <c r="D199" s="50"/>
      <c r="E199" s="50">
        <v>29857</v>
      </c>
      <c r="F199" s="50">
        <v>0</v>
      </c>
      <c r="G199" s="50">
        <v>29857</v>
      </c>
      <c r="H199" s="50">
        <v>1094985836</v>
      </c>
      <c r="I199" s="50">
        <v>1095015693</v>
      </c>
      <c r="J199" s="50">
        <v>904491078</v>
      </c>
      <c r="K199" s="50">
        <v>190524615</v>
      </c>
      <c r="N199" s="48"/>
    </row>
    <row r="200" spans="1:14" collapsed="1">
      <c r="A200" s="46" t="s">
        <v>283</v>
      </c>
      <c r="B200" s="47">
        <v>-62306374</v>
      </c>
      <c r="C200" s="47">
        <v>44495771</v>
      </c>
      <c r="D200" s="47"/>
      <c r="E200" s="47">
        <v>26959007</v>
      </c>
      <c r="F200" s="47">
        <v>1118778</v>
      </c>
      <c r="G200" s="47">
        <v>72573556</v>
      </c>
      <c r="H200" s="47">
        <v>0</v>
      </c>
      <c r="I200" s="47">
        <v>10267182</v>
      </c>
      <c r="J200" s="47">
        <v>7045226</v>
      </c>
      <c r="K200" s="47">
        <v>3221956</v>
      </c>
      <c r="N200" s="48"/>
    </row>
    <row r="201" spans="1:14" hidden="1" outlineLevel="1">
      <c r="A201" s="1" t="s">
        <v>284</v>
      </c>
      <c r="B201" s="50">
        <v>-54168478</v>
      </c>
      <c r="C201" s="50">
        <v>44495771</v>
      </c>
      <c r="D201" s="50"/>
      <c r="E201" s="50">
        <v>18401990</v>
      </c>
      <c r="F201" s="50">
        <v>0</v>
      </c>
      <c r="G201" s="50">
        <v>62897761</v>
      </c>
      <c r="H201" s="50">
        <v>0</v>
      </c>
      <c r="I201" s="50">
        <v>8729283</v>
      </c>
      <c r="J201" s="50">
        <v>3145018</v>
      </c>
      <c r="K201" s="50">
        <v>5584265</v>
      </c>
      <c r="N201" s="48"/>
    </row>
    <row r="202" spans="1:14" hidden="1" outlineLevel="1">
      <c r="A202" s="1" t="s">
        <v>285</v>
      </c>
      <c r="B202" s="50">
        <v>-3170400</v>
      </c>
      <c r="C202" s="50">
        <v>0</v>
      </c>
      <c r="D202" s="50"/>
      <c r="E202" s="50">
        <v>1970130</v>
      </c>
      <c r="F202" s="50">
        <v>883548</v>
      </c>
      <c r="G202" s="50">
        <v>2853678</v>
      </c>
      <c r="H202" s="50">
        <v>0</v>
      </c>
      <c r="I202" s="50">
        <v>-316722</v>
      </c>
      <c r="J202" s="50">
        <v>523548</v>
      </c>
      <c r="K202" s="50">
        <v>-840270</v>
      </c>
      <c r="N202" s="48"/>
    </row>
    <row r="203" spans="1:14" hidden="1" outlineLevel="1">
      <c r="A203" s="1" t="s">
        <v>286</v>
      </c>
      <c r="B203" s="50">
        <v>-4967496</v>
      </c>
      <c r="C203" s="50">
        <v>0</v>
      </c>
      <c r="D203" s="50"/>
      <c r="E203" s="50">
        <v>6586887</v>
      </c>
      <c r="F203" s="50">
        <v>235230</v>
      </c>
      <c r="G203" s="50">
        <v>6822117</v>
      </c>
      <c r="H203" s="50">
        <v>0</v>
      </c>
      <c r="I203" s="50">
        <v>1854621</v>
      </c>
      <c r="J203" s="50">
        <v>3376660</v>
      </c>
      <c r="K203" s="50">
        <v>-1522039</v>
      </c>
      <c r="N203" s="48"/>
    </row>
    <row r="204" spans="1:14" collapsed="1">
      <c r="A204" s="46" t="s">
        <v>287</v>
      </c>
      <c r="B204" s="47">
        <v>0</v>
      </c>
      <c r="C204" s="47">
        <v>0</v>
      </c>
      <c r="D204" s="47"/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N204" s="48"/>
    </row>
    <row r="205" spans="1:14" hidden="1" outlineLevel="1">
      <c r="A205" s="1" t="s">
        <v>288</v>
      </c>
      <c r="B205" s="50">
        <v>0</v>
      </c>
      <c r="C205" s="50">
        <v>0</v>
      </c>
      <c r="D205" s="50"/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N205" s="48"/>
    </row>
    <row r="206" spans="1:14" hidden="1" outlineLevel="1">
      <c r="A206" s="1" t="s">
        <v>289</v>
      </c>
      <c r="B206" s="50">
        <v>0</v>
      </c>
      <c r="C206" s="50">
        <v>0</v>
      </c>
      <c r="D206" s="50"/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N206" s="48"/>
    </row>
    <row r="207" spans="1:14" collapsed="1">
      <c r="A207" s="46" t="s">
        <v>290</v>
      </c>
      <c r="B207" s="47">
        <v>0</v>
      </c>
      <c r="C207" s="47">
        <v>0</v>
      </c>
      <c r="D207" s="47"/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N207" s="48"/>
    </row>
    <row r="208" spans="1:14" hidden="1" outlineLevel="1">
      <c r="A208" s="1" t="s">
        <v>291</v>
      </c>
      <c r="B208" s="50">
        <v>0</v>
      </c>
      <c r="C208" s="50">
        <v>0</v>
      </c>
      <c r="D208" s="50"/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0</v>
      </c>
      <c r="K208" s="50">
        <v>0</v>
      </c>
      <c r="N208" s="48"/>
    </row>
    <row r="209" spans="1:15" hidden="1" outlineLevel="1">
      <c r="A209" s="1" t="s">
        <v>292</v>
      </c>
      <c r="B209" s="50">
        <v>0</v>
      </c>
      <c r="C209" s="50">
        <v>0</v>
      </c>
      <c r="D209" s="50"/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N209" s="48"/>
    </row>
    <row r="210" spans="1:15" collapsed="1">
      <c r="A210" s="46" t="s">
        <v>1</v>
      </c>
      <c r="B210" s="47">
        <v>3739108000</v>
      </c>
      <c r="C210" s="47"/>
      <c r="D210" s="47"/>
      <c r="E210" s="47">
        <v>-3736508669</v>
      </c>
      <c r="F210" s="47">
        <v>0</v>
      </c>
      <c r="G210" s="47">
        <v>-3736508669</v>
      </c>
      <c r="H210" s="47"/>
      <c r="I210" s="47"/>
      <c r="J210" s="47"/>
      <c r="K210" s="47"/>
    </row>
    <row r="211" spans="1:15" ht="6.75" customHeight="1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O211" s="48"/>
    </row>
    <row r="212" spans="1:15" ht="15">
      <c r="B212" s="55"/>
      <c r="C212" s="55"/>
      <c r="D212" s="55"/>
      <c r="E212" s="55"/>
      <c r="F212" s="55"/>
      <c r="G212" s="48"/>
      <c r="H212" s="56" t="s">
        <v>293</v>
      </c>
      <c r="I212" s="57">
        <v>325313049</v>
      </c>
      <c r="J212" s="57">
        <v>111954379</v>
      </c>
      <c r="K212" s="57">
        <v>213358670</v>
      </c>
      <c r="N212" s="48"/>
      <c r="O212" s="48"/>
    </row>
    <row r="213" spans="1:15">
      <c r="B213" s="55"/>
      <c r="C213" s="55"/>
      <c r="D213" s="55"/>
      <c r="E213" s="55"/>
      <c r="F213" s="55"/>
      <c r="G213" s="55"/>
      <c r="H213" s="55"/>
      <c r="I213" s="55"/>
      <c r="J213" s="55"/>
      <c r="K213" s="55"/>
    </row>
    <row r="214" spans="1:15">
      <c r="B214" s="55"/>
      <c r="C214" s="55"/>
      <c r="D214" s="55"/>
      <c r="E214" s="55"/>
      <c r="F214" s="55"/>
      <c r="G214" s="55"/>
      <c r="H214" s="55"/>
      <c r="I214" s="55"/>
      <c r="J214" s="55"/>
      <c r="K214" s="55"/>
    </row>
    <row r="215" spans="1:15">
      <c r="B215" s="55"/>
      <c r="C215" s="55"/>
      <c r="D215" s="55"/>
      <c r="E215" s="55"/>
      <c r="F215" s="55"/>
      <c r="G215" s="55"/>
      <c r="H215" s="55"/>
      <c r="I215" s="55"/>
      <c r="J215" s="55"/>
      <c r="K215" s="55"/>
    </row>
    <row r="216" spans="1:15" ht="14.25" customHeight="1">
      <c r="A216" s="46" t="s">
        <v>294</v>
      </c>
      <c r="B216" s="47">
        <v>-181977506</v>
      </c>
      <c r="C216" s="47">
        <v>40059924</v>
      </c>
      <c r="D216" s="47"/>
      <c r="E216" s="47">
        <v>81530837</v>
      </c>
      <c r="F216" s="47">
        <v>16590567</v>
      </c>
      <c r="G216" s="47">
        <v>138181328</v>
      </c>
      <c r="H216" s="47">
        <v>0</v>
      </c>
      <c r="I216" s="47">
        <v>-43796178</v>
      </c>
      <c r="J216" s="47">
        <v>-49867500</v>
      </c>
      <c r="K216" s="47">
        <v>6071322</v>
      </c>
    </row>
    <row r="217" spans="1:15" hidden="1" outlineLevel="1">
      <c r="A217" s="1" t="s">
        <v>295</v>
      </c>
      <c r="B217" s="50">
        <v>-172766804</v>
      </c>
      <c r="C217" s="50">
        <v>0</v>
      </c>
      <c r="D217" s="50"/>
      <c r="E217" s="50">
        <v>0</v>
      </c>
      <c r="F217" s="50">
        <v>0</v>
      </c>
      <c r="G217" s="50">
        <v>0</v>
      </c>
      <c r="H217" s="50">
        <v>0</v>
      </c>
      <c r="I217" s="50">
        <v>-172766804</v>
      </c>
      <c r="J217" s="50">
        <v>-170200000</v>
      </c>
      <c r="K217" s="50">
        <v>-2566804</v>
      </c>
    </row>
    <row r="218" spans="1:15" hidden="1" outlineLevel="1">
      <c r="A218" s="1" t="s">
        <v>296</v>
      </c>
      <c r="B218" s="50">
        <v>0</v>
      </c>
      <c r="C218" s="50">
        <v>0</v>
      </c>
      <c r="D218" s="50"/>
      <c r="E218" s="50">
        <v>47099557</v>
      </c>
      <c r="F218" s="50">
        <v>0</v>
      </c>
      <c r="G218" s="50">
        <v>47099557</v>
      </c>
      <c r="H218" s="50">
        <v>0</v>
      </c>
      <c r="I218" s="50">
        <v>47099557</v>
      </c>
      <c r="J218" s="50">
        <v>47545768</v>
      </c>
      <c r="K218" s="50">
        <v>-446211</v>
      </c>
    </row>
    <row r="219" spans="1:15" hidden="1" outlineLevel="1">
      <c r="A219" s="1" t="s">
        <v>297</v>
      </c>
      <c r="B219" s="50">
        <v>0</v>
      </c>
      <c r="C219" s="50">
        <v>0</v>
      </c>
      <c r="D219" s="50"/>
      <c r="E219" s="50">
        <v>21946157</v>
      </c>
      <c r="F219" s="50">
        <v>0</v>
      </c>
      <c r="G219" s="50">
        <v>21946157</v>
      </c>
      <c r="H219" s="50">
        <v>0</v>
      </c>
      <c r="I219" s="50">
        <v>21946157</v>
      </c>
      <c r="J219" s="50">
        <v>21439674</v>
      </c>
      <c r="K219" s="50">
        <v>506483</v>
      </c>
    </row>
    <row r="220" spans="1:15" hidden="1" outlineLevel="1">
      <c r="A220" s="1" t="s">
        <v>298</v>
      </c>
      <c r="B220" s="50">
        <v>-9210702</v>
      </c>
      <c r="C220" s="50">
        <v>40059924</v>
      </c>
      <c r="D220" s="50"/>
      <c r="E220" s="50">
        <v>12485123</v>
      </c>
      <c r="F220" s="50">
        <v>0</v>
      </c>
      <c r="G220" s="50">
        <v>52545047</v>
      </c>
      <c r="H220" s="50">
        <v>0</v>
      </c>
      <c r="I220" s="50">
        <v>43334345</v>
      </c>
      <c r="J220" s="50">
        <v>39382242</v>
      </c>
      <c r="K220" s="50">
        <v>3952103</v>
      </c>
    </row>
    <row r="221" spans="1:15" hidden="1" outlineLevel="1">
      <c r="A221" s="1" t="s">
        <v>299</v>
      </c>
      <c r="B221" s="50">
        <v>0</v>
      </c>
      <c r="C221" s="50">
        <v>0</v>
      </c>
      <c r="D221" s="50"/>
      <c r="E221" s="50">
        <v>0</v>
      </c>
      <c r="F221" s="50">
        <v>16590567</v>
      </c>
      <c r="G221" s="50">
        <v>16590567</v>
      </c>
      <c r="H221" s="50">
        <v>0</v>
      </c>
      <c r="I221" s="50">
        <v>16590567</v>
      </c>
      <c r="J221" s="50">
        <v>11964816</v>
      </c>
      <c r="K221" s="50">
        <v>4625751</v>
      </c>
    </row>
    <row r="222" spans="1:15" collapsed="1">
      <c r="A222" s="46" t="s">
        <v>300</v>
      </c>
      <c r="B222" s="47">
        <v>-337535240</v>
      </c>
      <c r="C222" s="47">
        <v>0</v>
      </c>
      <c r="D222" s="47">
        <v>0</v>
      </c>
      <c r="E222" s="47">
        <v>285014442</v>
      </c>
      <c r="F222" s="47">
        <v>10919663</v>
      </c>
      <c r="G222" s="47">
        <v>295934105</v>
      </c>
      <c r="H222" s="47">
        <v>-935457</v>
      </c>
      <c r="I222" s="47">
        <v>-42536592</v>
      </c>
      <c r="J222" s="47">
        <v>-60064648</v>
      </c>
      <c r="K222" s="47">
        <v>17528056</v>
      </c>
    </row>
    <row r="223" spans="1:15" hidden="1" outlineLevel="1">
      <c r="A223" s="1" t="s">
        <v>301</v>
      </c>
      <c r="B223" s="50">
        <v>-337535240</v>
      </c>
      <c r="C223" s="50">
        <v>0</v>
      </c>
      <c r="D223" s="50"/>
      <c r="E223" s="50">
        <v>0</v>
      </c>
      <c r="F223" s="50">
        <v>0</v>
      </c>
      <c r="G223" s="50">
        <v>0</v>
      </c>
      <c r="H223" s="50">
        <v>0</v>
      </c>
      <c r="I223" s="50">
        <v>-337535240</v>
      </c>
      <c r="J223" s="50">
        <v>-333656921</v>
      </c>
      <c r="K223" s="50">
        <v>-3878319</v>
      </c>
    </row>
    <row r="224" spans="1:15" hidden="1" outlineLevel="1">
      <c r="A224" s="1" t="s">
        <v>302</v>
      </c>
      <c r="B224" s="50">
        <v>0</v>
      </c>
      <c r="C224" s="50"/>
      <c r="D224" s="50"/>
      <c r="E224" s="50">
        <v>72763258</v>
      </c>
      <c r="F224" s="50">
        <v>0</v>
      </c>
      <c r="G224" s="50">
        <v>72763258</v>
      </c>
      <c r="H224" s="50">
        <v>0</v>
      </c>
      <c r="I224" s="50">
        <v>72763258</v>
      </c>
      <c r="J224" s="50">
        <v>71350785</v>
      </c>
      <c r="K224" s="50">
        <v>1412473</v>
      </c>
    </row>
    <row r="225" spans="1:11" hidden="1" outlineLevel="1">
      <c r="A225" s="1" t="s">
        <v>303</v>
      </c>
      <c r="B225" s="50">
        <v>0</v>
      </c>
      <c r="C225" s="50">
        <v>0</v>
      </c>
      <c r="D225" s="50"/>
      <c r="E225" s="50">
        <v>180978376</v>
      </c>
      <c r="F225" s="50">
        <v>0</v>
      </c>
      <c r="G225" s="50">
        <v>180978376</v>
      </c>
      <c r="H225" s="50">
        <v>0</v>
      </c>
      <c r="I225" s="50">
        <v>180978376</v>
      </c>
      <c r="J225" s="50">
        <v>156521740</v>
      </c>
      <c r="K225" s="50">
        <v>24456636</v>
      </c>
    </row>
    <row r="226" spans="1:11" hidden="1" outlineLevel="1">
      <c r="A226" s="1" t="s">
        <v>304</v>
      </c>
      <c r="B226" s="50">
        <v>0</v>
      </c>
      <c r="C226" s="50">
        <v>0</v>
      </c>
      <c r="D226" s="50"/>
      <c r="E226" s="50">
        <v>28576959</v>
      </c>
      <c r="F226" s="50">
        <v>0</v>
      </c>
      <c r="G226" s="50">
        <v>28576959</v>
      </c>
      <c r="H226" s="50">
        <v>0</v>
      </c>
      <c r="I226" s="50">
        <v>28576959</v>
      </c>
      <c r="J226" s="50">
        <v>35366529</v>
      </c>
      <c r="K226" s="50">
        <v>-6789570</v>
      </c>
    </row>
    <row r="227" spans="1:11" hidden="1" outlineLevel="1">
      <c r="A227" s="1" t="s">
        <v>305</v>
      </c>
      <c r="B227" s="50">
        <v>0</v>
      </c>
      <c r="C227" s="50">
        <v>0</v>
      </c>
      <c r="D227" s="50"/>
      <c r="E227" s="50">
        <v>2509137</v>
      </c>
      <c r="F227" s="50">
        <v>0</v>
      </c>
      <c r="G227" s="50">
        <v>2509137</v>
      </c>
      <c r="H227" s="50">
        <v>0</v>
      </c>
      <c r="I227" s="50">
        <v>2509137</v>
      </c>
      <c r="J227" s="50">
        <v>1285545</v>
      </c>
      <c r="K227" s="50">
        <v>1223592</v>
      </c>
    </row>
    <row r="228" spans="1:11" hidden="1" outlineLevel="1">
      <c r="A228" s="1" t="s">
        <v>306</v>
      </c>
      <c r="B228" s="50">
        <v>0</v>
      </c>
      <c r="C228" s="50">
        <v>0</v>
      </c>
      <c r="D228" s="50"/>
      <c r="E228" s="50">
        <v>186712</v>
      </c>
      <c r="F228" s="50">
        <v>0</v>
      </c>
      <c r="G228" s="50">
        <v>186712</v>
      </c>
      <c r="H228" s="50">
        <v>-1158613</v>
      </c>
      <c r="I228" s="50">
        <v>-971901</v>
      </c>
      <c r="J228" s="50">
        <v>-1440000</v>
      </c>
      <c r="K228" s="50">
        <v>468099</v>
      </c>
    </row>
    <row r="229" spans="1:11" hidden="1" outlineLevel="1">
      <c r="A229" s="1" t="s">
        <v>307</v>
      </c>
      <c r="B229" s="50">
        <v>0</v>
      </c>
      <c r="C229" s="50">
        <v>0</v>
      </c>
      <c r="D229" s="50"/>
      <c r="E229" s="50">
        <v>0</v>
      </c>
      <c r="F229" s="50">
        <v>0</v>
      </c>
      <c r="G229" s="50">
        <v>0</v>
      </c>
      <c r="H229" s="50">
        <v>223156</v>
      </c>
      <c r="I229" s="50">
        <v>223156</v>
      </c>
      <c r="J229" s="50">
        <v>0</v>
      </c>
      <c r="K229" s="50">
        <v>223156</v>
      </c>
    </row>
    <row r="230" spans="1:11" hidden="1" outlineLevel="1">
      <c r="A230" s="1" t="s">
        <v>308</v>
      </c>
      <c r="B230" s="50">
        <v>0</v>
      </c>
      <c r="C230" s="50">
        <v>0</v>
      </c>
      <c r="D230" s="50"/>
      <c r="E230" s="50">
        <v>0</v>
      </c>
      <c r="F230" s="50">
        <v>10919663</v>
      </c>
      <c r="G230" s="50">
        <v>10919663</v>
      </c>
      <c r="H230" s="50">
        <v>0</v>
      </c>
      <c r="I230" s="50">
        <v>10919663</v>
      </c>
      <c r="J230" s="50">
        <v>10507674</v>
      </c>
      <c r="K230" s="50">
        <v>411989</v>
      </c>
    </row>
    <row r="231" spans="1:11" collapsed="1">
      <c r="A231" s="46" t="s">
        <v>309</v>
      </c>
      <c r="B231" s="47">
        <v>-45833322</v>
      </c>
      <c r="C231" s="47">
        <v>0</v>
      </c>
      <c r="D231" s="47"/>
      <c r="E231" s="47">
        <v>35522274</v>
      </c>
      <c r="F231" s="47">
        <v>6562135</v>
      </c>
      <c r="G231" s="47">
        <v>42084409</v>
      </c>
      <c r="H231" s="47">
        <v>16739477</v>
      </c>
      <c r="I231" s="47">
        <v>12990564</v>
      </c>
      <c r="J231" s="47">
        <v>14091902</v>
      </c>
      <c r="K231" s="47">
        <v>-1101338</v>
      </c>
    </row>
    <row r="232" spans="1:11">
      <c r="A232" s="46" t="s">
        <v>310</v>
      </c>
      <c r="B232" s="47">
        <v>-15618690</v>
      </c>
      <c r="C232" s="47">
        <v>0</v>
      </c>
      <c r="D232" s="47"/>
      <c r="E232" s="47">
        <v>11628860</v>
      </c>
      <c r="F232" s="47">
        <v>107789</v>
      </c>
      <c r="G232" s="47">
        <v>11736649</v>
      </c>
      <c r="H232" s="47">
        <v>5327492</v>
      </c>
      <c r="I232" s="47">
        <v>1445451</v>
      </c>
      <c r="J232" s="47">
        <v>-1668447</v>
      </c>
      <c r="K232" s="47">
        <v>3113898</v>
      </c>
    </row>
    <row r="233" spans="1:11" hidden="1" outlineLevel="1">
      <c r="A233" s="1" t="s">
        <v>311</v>
      </c>
      <c r="B233" s="50">
        <v>0</v>
      </c>
      <c r="C233" s="50">
        <v>0</v>
      </c>
      <c r="D233" s="50"/>
      <c r="E233" s="50">
        <v>0</v>
      </c>
      <c r="F233" s="50">
        <v>107789</v>
      </c>
      <c r="G233" s="50">
        <v>107789</v>
      </c>
      <c r="H233" s="50">
        <v>0</v>
      </c>
      <c r="I233" s="50">
        <v>107789</v>
      </c>
      <c r="J233" s="50">
        <v>100584</v>
      </c>
      <c r="K233" s="50">
        <v>7205</v>
      </c>
    </row>
    <row r="234" spans="1:11" hidden="1" outlineLevel="1">
      <c r="A234" s="1" t="s">
        <v>312</v>
      </c>
      <c r="B234" s="50">
        <v>-15618690</v>
      </c>
      <c r="C234" s="50">
        <v>0</v>
      </c>
      <c r="D234" s="50"/>
      <c r="E234" s="50">
        <v>11628860</v>
      </c>
      <c r="F234" s="50">
        <v>0</v>
      </c>
      <c r="G234" s="50">
        <v>11628860</v>
      </c>
      <c r="H234" s="50">
        <v>0</v>
      </c>
      <c r="I234" s="50">
        <v>-3989830</v>
      </c>
      <c r="J234" s="50">
        <v>-5171151</v>
      </c>
      <c r="K234" s="50">
        <v>1181321</v>
      </c>
    </row>
    <row r="235" spans="1:11" hidden="1" outlineLevel="1">
      <c r="A235" s="1" t="s">
        <v>313</v>
      </c>
      <c r="B235" s="50">
        <v>0</v>
      </c>
      <c r="C235" s="50">
        <v>0</v>
      </c>
      <c r="D235" s="50"/>
      <c r="E235" s="50">
        <v>0</v>
      </c>
      <c r="F235" s="50">
        <v>0</v>
      </c>
      <c r="G235" s="50">
        <v>0</v>
      </c>
      <c r="H235" s="50">
        <v>5327492</v>
      </c>
      <c r="I235" s="50">
        <v>5327492</v>
      </c>
      <c r="J235" s="50">
        <v>3402120</v>
      </c>
      <c r="K235" s="50">
        <v>1925372</v>
      </c>
    </row>
    <row r="236" spans="1:11" collapsed="1">
      <c r="A236" s="46" t="s">
        <v>314</v>
      </c>
      <c r="B236" s="47">
        <v>-214050228</v>
      </c>
      <c r="C236" s="47">
        <v>0</v>
      </c>
      <c r="D236" s="47"/>
      <c r="E236" s="47">
        <v>63142994</v>
      </c>
      <c r="F236" s="47">
        <v>24221071</v>
      </c>
      <c r="G236" s="47">
        <v>87364065</v>
      </c>
      <c r="H236" s="47">
        <v>29157304</v>
      </c>
      <c r="I236" s="47">
        <v>-97528859</v>
      </c>
      <c r="J236" s="47">
        <v>-94775191</v>
      </c>
      <c r="K236" s="47">
        <v>-2753668</v>
      </c>
    </row>
    <row r="237" spans="1:11" hidden="1" outlineLevel="1">
      <c r="A237" s="1" t="s">
        <v>315</v>
      </c>
      <c r="B237" s="50">
        <v>-214050228</v>
      </c>
      <c r="C237" s="50">
        <v>0</v>
      </c>
      <c r="D237" s="50"/>
      <c r="E237" s="50">
        <v>81190</v>
      </c>
      <c r="F237" s="50">
        <v>0</v>
      </c>
      <c r="G237" s="50">
        <v>81190</v>
      </c>
      <c r="H237" s="50">
        <v>0</v>
      </c>
      <c r="I237" s="50">
        <v>-213969038</v>
      </c>
      <c r="J237" s="50">
        <v>-209888700</v>
      </c>
      <c r="K237" s="50">
        <v>-4080338</v>
      </c>
    </row>
    <row r="238" spans="1:11" hidden="1" outlineLevel="1">
      <c r="A238" s="1" t="s">
        <v>316</v>
      </c>
      <c r="B238" s="50">
        <v>0</v>
      </c>
      <c r="C238" s="50">
        <v>0</v>
      </c>
      <c r="D238" s="50"/>
      <c r="E238" s="50">
        <v>57793763</v>
      </c>
      <c r="F238" s="50">
        <v>0</v>
      </c>
      <c r="G238" s="50">
        <v>57793763</v>
      </c>
      <c r="H238" s="50">
        <v>0</v>
      </c>
      <c r="I238" s="50">
        <v>57793763</v>
      </c>
      <c r="J238" s="50">
        <v>59588681</v>
      </c>
      <c r="K238" s="50">
        <v>-1794918</v>
      </c>
    </row>
    <row r="239" spans="1:11" hidden="1" outlineLevel="1">
      <c r="A239" s="1" t="s">
        <v>317</v>
      </c>
      <c r="B239" s="50">
        <v>0</v>
      </c>
      <c r="C239" s="50">
        <v>0</v>
      </c>
      <c r="D239" s="50"/>
      <c r="E239" s="50">
        <v>4733820</v>
      </c>
      <c r="F239" s="50">
        <v>0</v>
      </c>
      <c r="G239" s="50">
        <v>4733820</v>
      </c>
      <c r="H239" s="50">
        <v>0</v>
      </c>
      <c r="I239" s="50">
        <v>4733820</v>
      </c>
      <c r="J239" s="50">
        <v>4953156</v>
      </c>
      <c r="K239" s="50">
        <v>-219336</v>
      </c>
    </row>
    <row r="240" spans="1:11" hidden="1" outlineLevel="1">
      <c r="A240" s="1" t="s">
        <v>318</v>
      </c>
      <c r="B240" s="50">
        <v>0</v>
      </c>
      <c r="C240" s="50">
        <v>0</v>
      </c>
      <c r="D240" s="50"/>
      <c r="E240" s="50">
        <v>534221</v>
      </c>
      <c r="F240" s="50">
        <v>0</v>
      </c>
      <c r="G240" s="50">
        <v>534221</v>
      </c>
      <c r="H240" s="50">
        <v>0</v>
      </c>
      <c r="I240" s="50">
        <v>534221</v>
      </c>
      <c r="J240" s="50">
        <v>1216362</v>
      </c>
      <c r="K240" s="50">
        <v>-682141</v>
      </c>
    </row>
    <row r="241" spans="1:11" hidden="1" outlineLevel="1">
      <c r="A241" s="1" t="s">
        <v>319</v>
      </c>
      <c r="B241" s="50">
        <v>0</v>
      </c>
      <c r="C241" s="50">
        <v>0</v>
      </c>
      <c r="D241" s="50"/>
      <c r="E241" s="50">
        <v>0</v>
      </c>
      <c r="F241" s="50">
        <v>0</v>
      </c>
      <c r="G241" s="50">
        <v>0</v>
      </c>
      <c r="H241" s="50">
        <v>29157304</v>
      </c>
      <c r="I241" s="50">
        <v>29157304</v>
      </c>
      <c r="J241" s="50">
        <v>25266330</v>
      </c>
      <c r="K241" s="50">
        <v>3890974</v>
      </c>
    </row>
    <row r="242" spans="1:11" hidden="1" outlineLevel="1">
      <c r="A242" s="1" t="s">
        <v>320</v>
      </c>
      <c r="B242" s="50">
        <v>0</v>
      </c>
      <c r="C242" s="50">
        <v>0</v>
      </c>
      <c r="D242" s="50"/>
      <c r="E242" s="50">
        <v>0</v>
      </c>
      <c r="F242" s="50">
        <v>24221071</v>
      </c>
      <c r="G242" s="50">
        <v>24221071</v>
      </c>
      <c r="H242" s="50">
        <v>0</v>
      </c>
      <c r="I242" s="50">
        <v>24221071</v>
      </c>
      <c r="J242" s="50">
        <v>24088980</v>
      </c>
      <c r="K242" s="50">
        <v>132091</v>
      </c>
    </row>
    <row r="243" spans="1:11" collapsed="1">
      <c r="A243" s="46" t="s">
        <v>321</v>
      </c>
      <c r="B243" s="47">
        <v>-11479832</v>
      </c>
      <c r="C243" s="47">
        <v>0</v>
      </c>
      <c r="D243" s="47"/>
      <c r="E243" s="47">
        <v>19498177</v>
      </c>
      <c r="F243" s="47">
        <v>0</v>
      </c>
      <c r="G243" s="47">
        <v>19498177</v>
      </c>
      <c r="H243" s="47">
        <v>66078</v>
      </c>
      <c r="I243" s="47">
        <v>8084423</v>
      </c>
      <c r="J243" s="47">
        <v>1609000</v>
      </c>
      <c r="K243" s="47">
        <v>6475423</v>
      </c>
    </row>
    <row r="244" spans="1:11" hidden="1" outlineLevel="1">
      <c r="A244" s="1" t="s">
        <v>322</v>
      </c>
      <c r="B244" s="50">
        <v>-11479832</v>
      </c>
      <c r="C244" s="50">
        <v>0</v>
      </c>
      <c r="D244" s="50"/>
      <c r="E244" s="50">
        <v>19498177</v>
      </c>
      <c r="F244" s="50">
        <v>0</v>
      </c>
      <c r="G244" s="50">
        <v>19498177</v>
      </c>
      <c r="H244" s="50">
        <v>66078</v>
      </c>
      <c r="I244" s="50">
        <v>8084423</v>
      </c>
      <c r="J244" s="50">
        <v>1609000</v>
      </c>
      <c r="K244" s="50">
        <v>6475423</v>
      </c>
    </row>
    <row r="245" spans="1:11" collapsed="1">
      <c r="A245" s="46" t="s">
        <v>323</v>
      </c>
      <c r="B245" s="47">
        <v>0</v>
      </c>
      <c r="C245" s="47">
        <v>0</v>
      </c>
      <c r="D245" s="47"/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</row>
    <row r="246" spans="1:11" hidden="1" outlineLevel="1">
      <c r="A246" s="1" t="s">
        <v>324</v>
      </c>
      <c r="B246" s="50">
        <v>0</v>
      </c>
      <c r="C246" s="50">
        <v>0</v>
      </c>
      <c r="D246" s="50"/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</row>
    <row r="247" spans="1:11" hidden="1" outlineLevel="1">
      <c r="A247" s="1" t="s">
        <v>325</v>
      </c>
      <c r="B247" s="50">
        <v>0</v>
      </c>
      <c r="C247" s="50">
        <v>0</v>
      </c>
      <c r="D247" s="50"/>
      <c r="E247" s="50">
        <v>0</v>
      </c>
      <c r="F247" s="50">
        <v>0</v>
      </c>
      <c r="G247" s="50">
        <v>0</v>
      </c>
      <c r="H247" s="50">
        <v>0</v>
      </c>
      <c r="I247" s="50">
        <v>0</v>
      </c>
      <c r="J247" s="50">
        <v>0</v>
      </c>
      <c r="K247" s="50">
        <v>0</v>
      </c>
    </row>
    <row r="248" spans="1:11" hidden="1" outlineLevel="1">
      <c r="A248" s="1" t="s">
        <v>326</v>
      </c>
      <c r="B248" s="50">
        <v>0</v>
      </c>
      <c r="C248" s="50">
        <v>0</v>
      </c>
      <c r="D248" s="50"/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</row>
    <row r="249" spans="1:11" hidden="1" outlineLevel="1">
      <c r="A249" s="1" t="s">
        <v>327</v>
      </c>
      <c r="B249" s="50">
        <v>0</v>
      </c>
      <c r="C249" s="50">
        <v>0</v>
      </c>
      <c r="D249" s="50"/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0">
        <v>0</v>
      </c>
      <c r="K249" s="50">
        <v>0</v>
      </c>
    </row>
    <row r="250" spans="1:11" collapsed="1">
      <c r="A250" s="46" t="s">
        <v>1</v>
      </c>
      <c r="B250" s="47">
        <v>879296000</v>
      </c>
      <c r="C250" s="47"/>
      <c r="D250" s="47"/>
      <c r="E250" s="47">
        <v>-879269000</v>
      </c>
      <c r="F250" s="47"/>
      <c r="G250" s="47">
        <v>-879269000</v>
      </c>
      <c r="H250" s="47">
        <v>0</v>
      </c>
      <c r="I250" s="47">
        <v>18500000</v>
      </c>
      <c r="J250" s="47">
        <v>18500000</v>
      </c>
      <c r="K250" s="47"/>
    </row>
    <row r="251" spans="1:11" ht="15.75" thickBot="1">
      <c r="A251" s="2" t="s">
        <v>328</v>
      </c>
      <c r="B251" s="58">
        <v>-7324568372</v>
      </c>
      <c r="C251" s="58">
        <v>5114624734</v>
      </c>
      <c r="D251" s="58">
        <v>0</v>
      </c>
      <c r="E251" s="58">
        <v>1188548510</v>
      </c>
      <c r="F251" s="58">
        <v>296769387</v>
      </c>
      <c r="G251" s="58">
        <v>6599942631</v>
      </c>
      <c r="H251" s="58">
        <v>891223930</v>
      </c>
      <c r="I251" s="58">
        <v>182471858</v>
      </c>
      <c r="J251" s="58">
        <v>-60220505</v>
      </c>
      <c r="K251" s="58">
        <v>242692363</v>
      </c>
    </row>
    <row r="252" spans="1:11" ht="6.75" customHeight="1" thickTop="1">
      <c r="B252" s="59"/>
      <c r="C252" s="59"/>
      <c r="D252" s="59"/>
      <c r="E252" s="59"/>
      <c r="F252" s="59"/>
      <c r="G252" s="59"/>
      <c r="H252" s="59"/>
      <c r="I252" s="59"/>
      <c r="J252" s="59"/>
      <c r="K252" s="59"/>
    </row>
    <row r="253" spans="1:11" ht="15">
      <c r="A253" s="2"/>
      <c r="B253" s="60"/>
      <c r="C253" s="60"/>
      <c r="D253" s="60"/>
      <c r="E253" s="60"/>
      <c r="F253" s="60"/>
      <c r="G253" s="59"/>
      <c r="H253" s="56" t="s">
        <v>329</v>
      </c>
      <c r="I253" s="57">
        <v>182471858</v>
      </c>
      <c r="J253" s="57">
        <v>-60220505</v>
      </c>
      <c r="K253" s="57">
        <v>242692363</v>
      </c>
    </row>
    <row r="254" spans="1:11">
      <c r="B254" s="48"/>
      <c r="C254" s="48"/>
      <c r="D254" s="48"/>
      <c r="E254" s="48"/>
      <c r="F254" s="48"/>
      <c r="H254" s="48"/>
      <c r="I254" s="48"/>
      <c r="J254" s="48"/>
      <c r="K254" s="48"/>
    </row>
    <row r="255" spans="1:11">
      <c r="B255" s="48"/>
      <c r="C255" s="61"/>
      <c r="D255" s="61"/>
      <c r="F255" s="48"/>
      <c r="G255" s="48"/>
      <c r="H255" s="48"/>
      <c r="I255" s="48"/>
      <c r="J255" s="48"/>
      <c r="K255" s="48"/>
    </row>
    <row r="256" spans="1:11"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8" spans="2:9">
      <c r="B258" s="48"/>
      <c r="C258" s="48"/>
      <c r="E258" s="48"/>
      <c r="F258" s="48"/>
      <c r="H258" s="48"/>
      <c r="I258" s="48"/>
    </row>
  </sheetData>
  <conditionalFormatting sqref="O4:O5 O21 O26:O34">
    <cfRule type="cellIs" dxfId="4" priority="5" operator="equal">
      <formula>0</formula>
    </cfRule>
  </conditionalFormatting>
  <conditionalFormatting sqref="O7:O18">
    <cfRule type="cellIs" dxfId="3" priority="1" operator="equal">
      <formula>0</formula>
    </cfRule>
  </conditionalFormatting>
  <conditionalFormatting sqref="O23:O24">
    <cfRule type="cellIs" dxfId="2" priority="2" operator="equal">
      <formula>0</formula>
    </cfRule>
  </conditionalFormatting>
  <conditionalFormatting sqref="O36:O41">
    <cfRule type="cellIs" dxfId="1" priority="4" operator="equal">
      <formula>0</formula>
    </cfRule>
  </conditionalFormatting>
  <conditionalFormatting sqref="O45">
    <cfRule type="cellIs" dxfId="0" priority="3" operator="equal">
      <formula>0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DDB8-6A35-44AB-BF86-8F5505E5D5F0}">
  <sheetPr>
    <pageSetUpPr fitToPage="1"/>
  </sheetPr>
  <dimension ref="A1:H54"/>
  <sheetViews>
    <sheetView workbookViewId="0">
      <selection activeCell="H33" sqref="H33"/>
    </sheetView>
  </sheetViews>
  <sheetFormatPr defaultRowHeight="15"/>
  <cols>
    <col min="1" max="1" width="36.5703125" style="1" bestFit="1" customWidth="1"/>
    <col min="2" max="2" width="2.85546875" style="1" customWidth="1"/>
    <col min="3" max="3" width="15.42578125" style="32" customWidth="1"/>
    <col min="4" max="4" width="4.42578125" style="32" customWidth="1"/>
    <col min="5" max="5" width="15.85546875" style="32" customWidth="1"/>
    <col min="6" max="6" width="4.42578125" style="6" customWidth="1"/>
    <col min="7" max="7" width="16.42578125" style="6" customWidth="1"/>
  </cols>
  <sheetData>
    <row r="1" spans="1:8" ht="23.25">
      <c r="A1" s="66" t="s">
        <v>74</v>
      </c>
      <c r="B1" s="66"/>
      <c r="C1" s="66"/>
      <c r="D1" s="66"/>
      <c r="E1" s="66"/>
      <c r="F1" s="66"/>
      <c r="G1" s="66"/>
    </row>
    <row r="2" spans="1:8">
      <c r="A2" s="4" t="s">
        <v>2</v>
      </c>
      <c r="C2" s="5" t="s">
        <v>3</v>
      </c>
      <c r="D2" s="34"/>
      <c r="E2" s="35" t="s">
        <v>76</v>
      </c>
      <c r="G2" s="5" t="s">
        <v>69</v>
      </c>
    </row>
    <row r="3" spans="1:8">
      <c r="C3" s="5" t="s">
        <v>73</v>
      </c>
      <c r="D3" s="34"/>
      <c r="E3"/>
      <c r="G3" s="5"/>
    </row>
    <row r="4" spans="1:8" ht="15.75" customHeight="1">
      <c r="A4" s="7" t="s">
        <v>5</v>
      </c>
      <c r="C4" s="62"/>
      <c r="D4" s="62"/>
      <c r="E4" s="63"/>
      <c r="F4" s="62"/>
      <c r="G4" s="62"/>
    </row>
    <row r="5" spans="1:8" ht="15.75" customHeight="1">
      <c r="A5" s="2" t="s">
        <v>6</v>
      </c>
      <c r="B5" s="8"/>
      <c r="C5" s="62"/>
      <c r="D5" s="62"/>
      <c r="E5" s="63"/>
      <c r="F5" s="62"/>
      <c r="G5" s="62"/>
    </row>
    <row r="6" spans="1:8" ht="15.75" customHeight="1">
      <c r="A6" s="9" t="s">
        <v>43</v>
      </c>
      <c r="B6" s="9"/>
      <c r="C6" s="62">
        <v>327220.864</v>
      </c>
      <c r="D6" s="62"/>
      <c r="E6" s="62">
        <v>992000</v>
      </c>
      <c r="F6" s="62"/>
      <c r="G6" s="62">
        <f>+C6-E6</f>
        <v>-664779.13599999994</v>
      </c>
      <c r="H6" s="3"/>
    </row>
    <row r="7" spans="1:8" ht="15.75" customHeight="1">
      <c r="A7" s="9" t="s">
        <v>7</v>
      </c>
      <c r="B7" s="9"/>
      <c r="C7" s="62">
        <v>26491.719000000001</v>
      </c>
      <c r="D7" s="62"/>
      <c r="E7" s="62">
        <v>266000</v>
      </c>
      <c r="F7" s="62"/>
      <c r="G7" s="62">
        <f>+C7-E7</f>
        <v>-239508.28099999999</v>
      </c>
      <c r="H7" s="3"/>
    </row>
    <row r="8" spans="1:8" ht="15.75" customHeight="1">
      <c r="A8" s="9" t="s">
        <v>31</v>
      </c>
      <c r="B8" s="9"/>
      <c r="C8" s="62">
        <v>73434.149999999994</v>
      </c>
      <c r="D8" s="62"/>
      <c r="E8" s="62">
        <v>175000</v>
      </c>
      <c r="F8" s="62"/>
      <c r="G8" s="62">
        <f>+C8-E8</f>
        <v>-101565.85</v>
      </c>
      <c r="H8" s="3"/>
    </row>
    <row r="9" spans="1:8" ht="15.75" customHeight="1">
      <c r="A9" s="9" t="s">
        <v>44</v>
      </c>
      <c r="B9" s="9"/>
      <c r="C9" s="62">
        <v>80230.858999999997</v>
      </c>
      <c r="D9" s="62"/>
      <c r="E9" s="62">
        <v>125000</v>
      </c>
      <c r="F9" s="62"/>
      <c r="G9" s="62">
        <f>+C9-E9</f>
        <v>-44769.141000000003</v>
      </c>
      <c r="H9" s="3"/>
    </row>
    <row r="10" spans="1:8" ht="15.75" customHeight="1">
      <c r="A10" s="9" t="s">
        <v>45</v>
      </c>
      <c r="B10" s="9"/>
      <c r="C10" s="62">
        <v>188745.40400000001</v>
      </c>
      <c r="D10" s="62"/>
      <c r="E10" s="62">
        <v>92000</v>
      </c>
      <c r="F10" s="62"/>
      <c r="G10" s="62">
        <f>+C10-E10</f>
        <v>96745.40400000001</v>
      </c>
      <c r="H10" s="3"/>
    </row>
    <row r="11" spans="1:8" ht="15.75" customHeight="1">
      <c r="A11" s="9" t="s">
        <v>46</v>
      </c>
      <c r="B11" s="9"/>
      <c r="C11" s="62">
        <v>7921.3950000000004</v>
      </c>
      <c r="D11" s="62"/>
      <c r="E11" s="62">
        <v>50000</v>
      </c>
      <c r="F11" s="62"/>
      <c r="G11" s="62">
        <f t="shared" ref="G11" si="0">+C11-E11</f>
        <v>-42078.604999999996</v>
      </c>
      <c r="H11" s="3"/>
    </row>
    <row r="12" spans="1:8" ht="15.75" customHeight="1">
      <c r="A12" s="9" t="s">
        <v>13</v>
      </c>
      <c r="B12" s="9"/>
      <c r="C12" s="62">
        <v>6665.6570000000002</v>
      </c>
      <c r="D12" s="62"/>
      <c r="E12" s="62">
        <v>35000</v>
      </c>
      <c r="F12" s="62"/>
      <c r="G12" s="62">
        <f>+C12-E12</f>
        <v>-28334.343000000001</v>
      </c>
      <c r="H12" s="3"/>
    </row>
    <row r="13" spans="1:8" ht="15.75" customHeight="1">
      <c r="A13" s="9" t="s">
        <v>75</v>
      </c>
      <c r="B13" s="9"/>
      <c r="C13" s="62">
        <v>-500</v>
      </c>
      <c r="D13" s="62"/>
      <c r="E13" s="62">
        <v>0</v>
      </c>
      <c r="F13" s="62"/>
      <c r="G13" s="62"/>
      <c r="H13" s="3"/>
    </row>
    <row r="14" spans="1:8" ht="15.75" customHeight="1">
      <c r="A14" s="9" t="s">
        <v>11</v>
      </c>
      <c r="B14" s="9"/>
      <c r="C14" s="62"/>
      <c r="D14" s="62"/>
      <c r="E14" s="62">
        <v>5000</v>
      </c>
      <c r="F14" s="62"/>
      <c r="G14" s="62">
        <f t="shared" ref="G14" si="1">+C14-E14</f>
        <v>-5000</v>
      </c>
      <c r="H14" s="3"/>
    </row>
    <row r="15" spans="1:8" ht="15.75" customHeight="1">
      <c r="A15" s="9" t="s">
        <v>47</v>
      </c>
      <c r="B15" s="9"/>
      <c r="C15" s="62"/>
      <c r="D15" s="62"/>
      <c r="E15" s="62">
        <v>66000</v>
      </c>
      <c r="F15" s="62"/>
      <c r="G15" s="62">
        <f>+C15-E15</f>
        <v>-66000</v>
      </c>
      <c r="H15" s="3"/>
    </row>
    <row r="16" spans="1:8" ht="15.75" customHeight="1">
      <c r="A16" s="9" t="s">
        <v>48</v>
      </c>
      <c r="B16" s="9"/>
      <c r="C16" s="62"/>
      <c r="D16" s="62"/>
      <c r="E16" s="62">
        <v>15000</v>
      </c>
      <c r="F16" s="62"/>
      <c r="G16" s="62">
        <f t="shared" ref="G16" si="2">+C16-E16</f>
        <v>-15000</v>
      </c>
      <c r="H16" s="3"/>
    </row>
    <row r="17" spans="1:8" ht="15.75" customHeight="1">
      <c r="A17" s="9" t="s">
        <v>49</v>
      </c>
      <c r="B17" s="9"/>
      <c r="C17" s="62"/>
      <c r="D17" s="62"/>
      <c r="E17" s="62">
        <v>10000</v>
      </c>
      <c r="F17" s="62"/>
      <c r="G17" s="62">
        <f>+C17-E17</f>
        <v>-10000</v>
      </c>
      <c r="H17" s="3"/>
    </row>
    <row r="18" spans="1:8" ht="15.75" customHeight="1">
      <c r="A18" s="9" t="s">
        <v>50</v>
      </c>
      <c r="B18" s="9"/>
      <c r="C18" s="62">
        <v>-4247.5919999999996</v>
      </c>
      <c r="D18" s="62"/>
      <c r="E18" s="62">
        <v>5000</v>
      </c>
      <c r="F18" s="62"/>
      <c r="G18" s="62">
        <f t="shared" ref="G18" si="3">+C18-E18</f>
        <v>-9247.5920000000006</v>
      </c>
      <c r="H18" s="3"/>
    </row>
    <row r="19" spans="1:8" ht="15.75" customHeight="1">
      <c r="A19" s="9" t="s">
        <v>32</v>
      </c>
      <c r="B19" s="9"/>
      <c r="C19" s="62"/>
      <c r="D19" s="62"/>
      <c r="E19" s="62">
        <v>700000</v>
      </c>
      <c r="F19" s="62"/>
      <c r="G19" s="62">
        <f>+C19-E19</f>
        <v>-700000</v>
      </c>
      <c r="H19" s="3"/>
    </row>
    <row r="20" spans="1:8" ht="15.75" customHeight="1">
      <c r="A20" s="9" t="s">
        <v>51</v>
      </c>
      <c r="B20" s="9"/>
      <c r="C20" s="62">
        <v>21121.18</v>
      </c>
      <c r="D20" s="62"/>
      <c r="E20" s="62">
        <v>140000</v>
      </c>
      <c r="F20" s="62"/>
      <c r="G20" s="62">
        <f>+C20-E20</f>
        <v>-118878.82</v>
      </c>
      <c r="H20" s="3"/>
    </row>
    <row r="21" spans="1:8" ht="15.75" customHeight="1">
      <c r="A21" s="9" t="s">
        <v>52</v>
      </c>
      <c r="B21" s="9"/>
      <c r="C21" s="62">
        <v>13203.681</v>
      </c>
      <c r="D21" s="62"/>
      <c r="E21" s="62">
        <v>-230000</v>
      </c>
      <c r="F21" s="62"/>
      <c r="G21" s="62">
        <f t="shared" ref="G21:G22" si="4">+C21-E21</f>
        <v>243203.68100000001</v>
      </c>
      <c r="H21" s="3"/>
    </row>
    <row r="22" spans="1:8" ht="15.75" customHeight="1">
      <c r="A22" s="9" t="s">
        <v>32</v>
      </c>
      <c r="B22" s="9"/>
      <c r="C22" s="62">
        <v>72114.118000000002</v>
      </c>
      <c r="D22" s="62"/>
      <c r="E22" s="62">
        <v>0</v>
      </c>
      <c r="F22" s="62"/>
      <c r="G22" s="62">
        <f t="shared" si="4"/>
        <v>72114.118000000002</v>
      </c>
      <c r="H22" s="3"/>
    </row>
    <row r="23" spans="1:8" ht="15.75" customHeight="1">
      <c r="A23" s="9" t="s">
        <v>8</v>
      </c>
      <c r="B23" s="9"/>
      <c r="C23" s="62">
        <v>4185.3549999999996</v>
      </c>
      <c r="D23" s="62"/>
      <c r="E23" s="62">
        <v>33000</v>
      </c>
      <c r="F23" s="62"/>
      <c r="G23" s="62">
        <f>+C23-E23</f>
        <v>-28814.645</v>
      </c>
      <c r="H23" s="3"/>
    </row>
    <row r="24" spans="1:8" ht="15.75" customHeight="1">
      <c r="A24" s="9" t="s">
        <v>14</v>
      </c>
      <c r="B24" s="9"/>
      <c r="C24" s="62"/>
      <c r="D24" s="62"/>
      <c r="E24" s="62">
        <v>0</v>
      </c>
      <c r="F24" s="62"/>
      <c r="G24" s="62">
        <f t="shared" ref="G24" si="5">+C24-E24</f>
        <v>0</v>
      </c>
      <c r="H24" s="3"/>
    </row>
    <row r="25" spans="1:8" ht="15.75" customHeight="1">
      <c r="A25" s="9" t="s">
        <v>12</v>
      </c>
      <c r="B25" s="9"/>
      <c r="C25" s="62">
        <v>453.6</v>
      </c>
      <c r="D25" s="62"/>
      <c r="E25" s="62">
        <v>10000</v>
      </c>
      <c r="F25" s="62"/>
      <c r="G25" s="62">
        <f>+C25-E25</f>
        <v>-9546.4</v>
      </c>
      <c r="H25" s="3"/>
    </row>
    <row r="26" spans="1:8" ht="15.75" customHeight="1">
      <c r="A26" s="9" t="s">
        <v>53</v>
      </c>
      <c r="B26" s="9"/>
      <c r="C26" s="62">
        <v>9150</v>
      </c>
      <c r="D26" s="62"/>
      <c r="E26" s="62">
        <v>18300</v>
      </c>
      <c r="F26" s="62"/>
      <c r="G26" s="62">
        <f>+C26-E26</f>
        <v>-9150</v>
      </c>
      <c r="H26" s="3"/>
    </row>
    <row r="27" spans="1:8" ht="15.75" customHeight="1">
      <c r="A27" s="9" t="s">
        <v>27</v>
      </c>
      <c r="B27" s="9"/>
      <c r="C27" s="62"/>
      <c r="D27" s="62"/>
      <c r="E27" s="62">
        <v>0</v>
      </c>
      <c r="F27" s="62"/>
      <c r="G27" s="62">
        <f t="shared" ref="G27:G28" si="6">+C27-E27</f>
        <v>0</v>
      </c>
      <c r="H27" s="3"/>
    </row>
    <row r="28" spans="1:8" ht="15.75" customHeight="1">
      <c r="A28" s="9" t="s">
        <v>10</v>
      </c>
      <c r="B28" s="9"/>
      <c r="C28" s="62">
        <v>6561.3879999999999</v>
      </c>
      <c r="D28" s="62"/>
      <c r="E28" s="62">
        <v>50000</v>
      </c>
      <c r="F28" s="62"/>
      <c r="G28" s="62">
        <f t="shared" si="6"/>
        <v>-43438.612000000001</v>
      </c>
      <c r="H28" s="3"/>
    </row>
    <row r="29" spans="1:8" ht="15.75" customHeight="1">
      <c r="A29" s="9" t="s">
        <v>9</v>
      </c>
      <c r="B29" s="9"/>
      <c r="C29" s="62">
        <v>9276.33</v>
      </c>
      <c r="D29" s="62"/>
      <c r="E29" s="62">
        <v>35000</v>
      </c>
      <c r="F29" s="62"/>
      <c r="G29" s="62">
        <f>+C29-E29</f>
        <v>-25723.67</v>
      </c>
      <c r="H29" s="3"/>
    </row>
    <row r="30" spans="1:8">
      <c r="A30" s="9" t="s">
        <v>54</v>
      </c>
      <c r="B30" s="9"/>
      <c r="C30" s="62">
        <v>11382.025</v>
      </c>
      <c r="D30" s="62"/>
      <c r="E30" s="62">
        <v>20000</v>
      </c>
      <c r="F30" s="62"/>
      <c r="G30" s="62"/>
    </row>
    <row r="31" spans="1:8" ht="15.75" customHeight="1">
      <c r="C31" s="62"/>
      <c r="D31" s="62"/>
      <c r="E31" s="62"/>
      <c r="F31" s="62"/>
      <c r="G31" s="62"/>
    </row>
    <row r="32" spans="1:8" ht="15.75" customHeight="1">
      <c r="A32" s="2" t="s">
        <v>15</v>
      </c>
      <c r="B32" s="10"/>
      <c r="C32" s="64">
        <f>+SUM(C6:C30)</f>
        <v>853410.13300000015</v>
      </c>
      <c r="D32" s="64"/>
      <c r="E32" s="64">
        <v>2592300</v>
      </c>
      <c r="F32" s="64"/>
      <c r="G32" s="64">
        <f>+SUM(G6:G29)</f>
        <v>-1749771.8919999995</v>
      </c>
    </row>
    <row r="33" spans="1:8" ht="15.75" customHeight="1">
      <c r="C33" s="62"/>
      <c r="D33" s="62"/>
      <c r="E33" s="62"/>
      <c r="F33" s="62"/>
      <c r="G33" s="62"/>
    </row>
    <row r="34" spans="1:8" ht="15.75" customHeight="1">
      <c r="A34" s="2" t="s">
        <v>16</v>
      </c>
      <c r="C34" s="62"/>
      <c r="D34" s="62"/>
      <c r="E34" s="62"/>
      <c r="F34" s="62"/>
      <c r="G34" s="62"/>
    </row>
    <row r="35" spans="1:8" ht="15.75" customHeight="1">
      <c r="A35" s="9" t="s">
        <v>17</v>
      </c>
      <c r="C35" s="62">
        <f>205520.846+51111</f>
        <v>256631.84599999999</v>
      </c>
      <c r="D35" s="62"/>
      <c r="E35" s="62">
        <v>923000</v>
      </c>
      <c r="F35" s="62"/>
      <c r="G35" s="62">
        <f t="shared" ref="G35:G36" si="7">+C35-E35</f>
        <v>-666368.15399999998</v>
      </c>
    </row>
    <row r="36" spans="1:8" ht="15.75" customHeight="1">
      <c r="A36" s="9" t="s">
        <v>18</v>
      </c>
      <c r="C36" s="62">
        <v>-51111.334000000003</v>
      </c>
      <c r="D36" s="62"/>
      <c r="E36" s="62">
        <v>-842000</v>
      </c>
      <c r="F36" s="62"/>
      <c r="G36" s="62">
        <f t="shared" si="7"/>
        <v>790888.66599999997</v>
      </c>
    </row>
    <row r="37" spans="1:8" ht="15.75" customHeight="1">
      <c r="A37" s="2" t="s">
        <v>19</v>
      </c>
      <c r="B37" s="10"/>
      <c r="C37" s="64">
        <f>+C35+C36</f>
        <v>205520.51199999999</v>
      </c>
      <c r="D37" s="64"/>
      <c r="E37" s="64">
        <v>81000</v>
      </c>
      <c r="F37" s="64"/>
      <c r="G37" s="64">
        <f>+G35+G36</f>
        <v>124520.51199999999</v>
      </c>
    </row>
    <row r="38" spans="1:8" ht="15.75" customHeight="1">
      <c r="C38" s="62"/>
      <c r="D38" s="62"/>
      <c r="E38" s="62"/>
      <c r="F38" s="62"/>
      <c r="G38" s="62"/>
    </row>
    <row r="39" spans="1:8" ht="15.75" customHeight="1">
      <c r="A39" s="2" t="s">
        <v>20</v>
      </c>
      <c r="C39" s="62"/>
      <c r="D39" s="62"/>
      <c r="E39" s="62"/>
      <c r="F39" s="62"/>
      <c r="G39" s="62"/>
      <c r="H39" s="3"/>
    </row>
    <row r="40" spans="1:8" ht="15.75" customHeight="1">
      <c r="A40" s="9" t="s">
        <v>55</v>
      </c>
      <c r="B40" s="9"/>
      <c r="C40" s="62">
        <v>7663.5240000000003</v>
      </c>
      <c r="D40" s="62"/>
      <c r="E40" s="62">
        <v>20000</v>
      </c>
      <c r="F40" s="62"/>
      <c r="G40" s="62"/>
      <c r="H40" s="3"/>
    </row>
    <row r="41" spans="1:8" ht="15.75" customHeight="1">
      <c r="A41" s="9" t="s">
        <v>56</v>
      </c>
      <c r="B41" s="9"/>
      <c r="C41" s="62"/>
      <c r="D41" s="62"/>
      <c r="E41" s="62">
        <v>22000</v>
      </c>
      <c r="F41" s="62"/>
      <c r="G41" s="62"/>
    </row>
    <row r="42" spans="1:8" ht="15.75" customHeight="1">
      <c r="A42" s="2" t="s">
        <v>21</v>
      </c>
      <c r="B42" s="10"/>
      <c r="C42" s="64">
        <f>+C32+C37+C40+C41</f>
        <v>1066594.169</v>
      </c>
      <c r="D42" s="64"/>
      <c r="E42" s="64">
        <v>2693300</v>
      </c>
      <c r="F42" s="64"/>
      <c r="G42" s="64">
        <f>+G32+G37+G40</f>
        <v>-1625251.3799999994</v>
      </c>
    </row>
    <row r="43" spans="1:8" ht="15.75" customHeight="1">
      <c r="C43" s="62"/>
      <c r="D43" s="62"/>
      <c r="E43" s="62"/>
      <c r="F43" s="62"/>
      <c r="G43" s="62"/>
    </row>
    <row r="44" spans="1:8" ht="15.75" customHeight="1">
      <c r="A44" s="7" t="s">
        <v>22</v>
      </c>
      <c r="C44" s="62"/>
      <c r="D44" s="62"/>
      <c r="E44" s="62"/>
      <c r="F44" s="62"/>
      <c r="G44" s="62"/>
    </row>
    <row r="45" spans="1:8" ht="15.75" customHeight="1">
      <c r="A45" s="9" t="s">
        <v>23</v>
      </c>
      <c r="C45" s="62">
        <v>31855.057000000001</v>
      </c>
      <c r="D45" s="62"/>
      <c r="E45" s="62">
        <v>138000</v>
      </c>
      <c r="F45" s="62"/>
      <c r="G45" s="62">
        <f t="shared" ref="G45:G50" si="8">+C45-E45</f>
        <v>-106144.943</v>
      </c>
    </row>
    <row r="46" spans="1:8" ht="15.75" customHeight="1">
      <c r="A46" s="9" t="s">
        <v>24</v>
      </c>
      <c r="C46" s="62">
        <v>87147.816999999995</v>
      </c>
      <c r="D46" s="62"/>
      <c r="E46" s="62">
        <v>284000</v>
      </c>
      <c r="F46" s="62"/>
      <c r="G46" s="62">
        <f t="shared" si="8"/>
        <v>-196852.18300000002</v>
      </c>
    </row>
    <row r="47" spans="1:8" ht="15.75" customHeight="1">
      <c r="A47" s="9" t="s">
        <v>25</v>
      </c>
      <c r="C47" s="62">
        <v>46389.300999999999</v>
      </c>
      <c r="D47" s="62"/>
      <c r="E47" s="62">
        <v>222000</v>
      </c>
      <c r="F47" s="62"/>
      <c r="G47" s="62">
        <f t="shared" si="8"/>
        <v>-175610.69899999999</v>
      </c>
    </row>
    <row r="48" spans="1:8" ht="15.75" customHeight="1">
      <c r="A48" s="9" t="s">
        <v>26</v>
      </c>
      <c r="C48" s="62"/>
      <c r="D48" s="62"/>
      <c r="E48" s="62">
        <v>255000</v>
      </c>
      <c r="F48" s="62"/>
      <c r="G48" s="62">
        <f t="shared" si="8"/>
        <v>-255000</v>
      </c>
    </row>
    <row r="49" spans="1:7" ht="15.75" customHeight="1">
      <c r="A49" s="9" t="s">
        <v>27</v>
      </c>
      <c r="C49" s="62"/>
      <c r="D49" s="62"/>
      <c r="E49" s="62">
        <v>0</v>
      </c>
      <c r="F49" s="62"/>
      <c r="G49" s="62">
        <f t="shared" si="8"/>
        <v>0</v>
      </c>
    </row>
    <row r="50" spans="1:7" ht="15.75" customHeight="1">
      <c r="A50" s="9" t="s">
        <v>28</v>
      </c>
      <c r="C50" s="62"/>
      <c r="D50" s="62"/>
      <c r="E50" s="62">
        <v>133000</v>
      </c>
      <c r="F50" s="62"/>
      <c r="G50" s="62">
        <f t="shared" si="8"/>
        <v>-133000</v>
      </c>
    </row>
    <row r="51" spans="1:7">
      <c r="A51" s="2" t="s">
        <v>29</v>
      </c>
      <c r="B51" s="10"/>
      <c r="C51" s="64">
        <f>+SUM(C45:C50)</f>
        <v>165392.17499999999</v>
      </c>
      <c r="D51" s="64"/>
      <c r="E51" s="64">
        <v>1032000</v>
      </c>
      <c r="F51" s="64"/>
      <c r="G51" s="64">
        <f>+SUM(G45:G50)</f>
        <v>-866607.82500000007</v>
      </c>
    </row>
    <row r="52" spans="1:7" ht="15.75" customHeight="1">
      <c r="C52" s="62"/>
      <c r="D52" s="62"/>
      <c r="E52" s="62"/>
      <c r="F52" s="62"/>
      <c r="G52" s="62"/>
    </row>
    <row r="53" spans="1:7" ht="15.75" thickBot="1">
      <c r="A53" s="11" t="s">
        <v>30</v>
      </c>
      <c r="B53" s="11"/>
      <c r="C53" s="65">
        <f>+C42+C51</f>
        <v>1231986.344</v>
      </c>
      <c r="D53" s="65"/>
      <c r="E53" s="65">
        <v>3725300</v>
      </c>
      <c r="F53" s="65"/>
      <c r="G53" s="65">
        <f>+G42+G51</f>
        <v>-2491859.2049999996</v>
      </c>
    </row>
    <row r="54" spans="1:7" ht="15.75" thickTop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999D-4A85-4476-AB39-F7A6C4602CC8}">
  <sheetPr>
    <pageSetUpPr fitToPage="1"/>
  </sheetPr>
  <dimension ref="A1:I45"/>
  <sheetViews>
    <sheetView zoomScale="120" zoomScaleNormal="120" workbookViewId="0">
      <selection activeCell="I45" sqref="I45"/>
    </sheetView>
  </sheetViews>
  <sheetFormatPr defaultRowHeight="15"/>
  <cols>
    <col min="2" max="2" width="28.5703125" customWidth="1"/>
    <col min="3" max="3" width="11.5703125" bestFit="1" customWidth="1"/>
    <col min="4" max="4" width="6.140625" customWidth="1"/>
    <col min="5" max="5" width="12" bestFit="1" customWidth="1"/>
    <col min="6" max="6" width="6.140625" customWidth="1"/>
    <col min="7" max="7" width="10.42578125" customWidth="1"/>
  </cols>
  <sheetData>
    <row r="1" spans="1:8" ht="21">
      <c r="B1" s="68" t="s">
        <v>70</v>
      </c>
      <c r="C1" s="68"/>
      <c r="D1" s="68"/>
      <c r="E1" s="68"/>
      <c r="F1" s="68"/>
      <c r="G1" s="68"/>
      <c r="H1" s="14"/>
    </row>
    <row r="3" spans="1:8">
      <c r="B3" s="29"/>
      <c r="C3" s="67" t="s">
        <v>33</v>
      </c>
      <c r="D3" s="67"/>
      <c r="E3" s="67"/>
      <c r="F3" s="67"/>
      <c r="G3" s="67"/>
      <c r="H3" s="15"/>
    </row>
    <row r="5" spans="1:8">
      <c r="B5" s="16"/>
      <c r="C5" s="22" t="s">
        <v>68</v>
      </c>
      <c r="D5" s="23"/>
      <c r="E5" s="22" t="s">
        <v>42</v>
      </c>
      <c r="F5" s="22"/>
      <c r="G5" s="22" t="s">
        <v>4</v>
      </c>
      <c r="H5" s="22"/>
    </row>
    <row r="6" spans="1:8">
      <c r="B6" s="16"/>
      <c r="C6" s="22" t="s">
        <v>71</v>
      </c>
      <c r="D6" s="23"/>
      <c r="E6" s="22" t="str">
        <f>+C6</f>
        <v>janúar - júní</v>
      </c>
      <c r="F6" s="22"/>
      <c r="G6" s="22"/>
      <c r="H6" s="22"/>
    </row>
    <row r="7" spans="1:8">
      <c r="B7" s="23" t="s">
        <v>34</v>
      </c>
    </row>
    <row r="8" spans="1:8">
      <c r="A8" s="12"/>
      <c r="B8" s="25" t="s">
        <v>35</v>
      </c>
      <c r="C8" s="17">
        <v>6169724.4419999998</v>
      </c>
      <c r="D8" s="17"/>
      <c r="E8" s="17">
        <v>6156973.4119999995</v>
      </c>
      <c r="F8" s="17"/>
      <c r="G8" s="17">
        <f>+-C8+E8</f>
        <v>-12751.030000000261</v>
      </c>
      <c r="H8" s="17"/>
    </row>
    <row r="9" spans="1:8">
      <c r="A9" s="12"/>
      <c r="B9" s="25" t="s">
        <v>36</v>
      </c>
      <c r="C9" s="17">
        <v>1740400.31</v>
      </c>
      <c r="D9" s="17"/>
      <c r="E9" s="17">
        <v>1750916.014</v>
      </c>
      <c r="F9" s="17"/>
      <c r="G9" s="17">
        <f t="shared" ref="G9:G10" si="0">+-C9+E9</f>
        <v>10515.703999999911</v>
      </c>
      <c r="H9" s="17"/>
    </row>
    <row r="10" spans="1:8">
      <c r="A10" s="12"/>
      <c r="B10" s="25" t="s">
        <v>37</v>
      </c>
      <c r="C10" s="17">
        <v>4033617.21</v>
      </c>
      <c r="D10" s="17"/>
      <c r="E10" s="17">
        <v>3992548.9950000001</v>
      </c>
      <c r="F10" s="17"/>
      <c r="G10" s="17">
        <f t="shared" si="0"/>
        <v>-41068.214999999851</v>
      </c>
      <c r="H10" s="17"/>
    </row>
    <row r="11" spans="1:8">
      <c r="A11" s="13"/>
      <c r="C11" s="19">
        <f>+SUM(C8:C10)</f>
        <v>11943741.962000001</v>
      </c>
      <c r="D11" s="19"/>
      <c r="E11" s="19">
        <f>+SUM(E8:E10)</f>
        <v>11900438.421</v>
      </c>
      <c r="F11" s="19"/>
      <c r="G11" s="19">
        <f>+SUM(G8:G10)</f>
        <v>-43303.541000000201</v>
      </c>
      <c r="H11" s="30"/>
    </row>
    <row r="12" spans="1:8">
      <c r="C12" s="17"/>
      <c r="D12" s="17"/>
      <c r="E12" s="17"/>
      <c r="F12" s="17"/>
      <c r="G12" s="17"/>
      <c r="H12" s="17"/>
    </row>
    <row r="13" spans="1:8">
      <c r="B13" s="23" t="s">
        <v>38</v>
      </c>
      <c r="C13" s="17"/>
      <c r="D13" s="17"/>
      <c r="E13" s="17"/>
      <c r="F13" s="17"/>
      <c r="G13" s="17"/>
      <c r="H13" s="17"/>
    </row>
    <row r="14" spans="1:8">
      <c r="A14" s="12"/>
      <c r="B14" s="25" t="s">
        <v>39</v>
      </c>
      <c r="C14" s="17">
        <v>5114624.7340000002</v>
      </c>
      <c r="D14" s="17"/>
      <c r="E14" s="17">
        <v>5000435.4440000001</v>
      </c>
      <c r="F14" s="17"/>
      <c r="G14" s="17">
        <f>+C14-E14</f>
        <v>114189.29000000004</v>
      </c>
      <c r="H14" s="33"/>
    </row>
    <row r="15" spans="1:8">
      <c r="A15" s="12"/>
      <c r="B15" s="25" t="s">
        <v>40</v>
      </c>
      <c r="C15" s="17">
        <v>5804386.4759999998</v>
      </c>
      <c r="D15" s="17"/>
      <c r="E15" s="17">
        <v>5863144.6780000003</v>
      </c>
      <c r="F15" s="17"/>
      <c r="G15" s="17">
        <f>+C15-E15</f>
        <v>-58758.202000000514</v>
      </c>
      <c r="H15" s="17"/>
    </row>
    <row r="16" spans="1:8">
      <c r="A16" s="12"/>
      <c r="B16" s="25" t="s">
        <v>0</v>
      </c>
      <c r="C16" s="17">
        <v>296491.38699999999</v>
      </c>
      <c r="D16" s="17"/>
      <c r="E16" s="17">
        <v>279596.06400000001</v>
      </c>
      <c r="F16" s="17"/>
      <c r="G16" s="17">
        <f>+C16-E16</f>
        <v>16895.322999999975</v>
      </c>
      <c r="H16" s="17"/>
    </row>
    <row r="17" spans="1:9">
      <c r="A17" s="13"/>
      <c r="C17" s="19">
        <f>+SUM(C14:C16)</f>
        <v>11215502.597000001</v>
      </c>
      <c r="D17" s="19"/>
      <c r="E17" s="19">
        <f>+SUM(E14:E16)</f>
        <v>11143176.186000001</v>
      </c>
      <c r="F17" s="19"/>
      <c r="G17" s="19">
        <f>+SUM(G14:G16)</f>
        <v>72326.410999999498</v>
      </c>
      <c r="H17" s="30"/>
      <c r="I17" s="12"/>
    </row>
    <row r="18" spans="1:9">
      <c r="C18" s="17"/>
      <c r="D18" s="17"/>
      <c r="E18" s="17"/>
      <c r="F18" s="17"/>
      <c r="G18" s="17"/>
      <c r="H18" s="17"/>
    </row>
    <row r="19" spans="1:9">
      <c r="A19" s="12"/>
      <c r="B19" s="23" t="s">
        <v>57</v>
      </c>
      <c r="C19" s="20">
        <f>+C11-C17</f>
        <v>728239.36500000022</v>
      </c>
      <c r="D19" s="20"/>
      <c r="E19" s="20">
        <f>+E11-E17</f>
        <v>757262.2349999994</v>
      </c>
      <c r="F19" s="20"/>
      <c r="G19" s="20">
        <f>+E19-C19</f>
        <v>29022.86999999918</v>
      </c>
      <c r="H19" s="20"/>
      <c r="I19" s="17"/>
    </row>
    <row r="20" spans="1:9">
      <c r="C20" s="17"/>
      <c r="D20" s="17"/>
      <c r="E20" s="17"/>
      <c r="F20" s="17"/>
      <c r="G20" s="17"/>
      <c r="H20" s="17"/>
    </row>
    <row r="21" spans="1:9">
      <c r="A21" s="12"/>
      <c r="B21" s="25" t="s">
        <v>41</v>
      </c>
      <c r="C21" s="17">
        <v>892211.223</v>
      </c>
      <c r="D21" s="17"/>
      <c r="E21" s="17">
        <v>678541.73</v>
      </c>
      <c r="F21" s="17"/>
      <c r="G21" s="17">
        <f>+C21-E21</f>
        <v>213669.49300000002</v>
      </c>
      <c r="H21" s="17"/>
    </row>
    <row r="22" spans="1:9">
      <c r="C22" s="17"/>
      <c r="D22" s="17"/>
      <c r="E22" s="17"/>
      <c r="F22" s="17"/>
      <c r="G22" s="17"/>
      <c r="H22" s="17"/>
    </row>
    <row r="23" spans="1:9">
      <c r="B23" s="25" t="s">
        <v>1</v>
      </c>
      <c r="C23" s="18">
        <v>18499.998</v>
      </c>
      <c r="D23" s="18"/>
      <c r="E23" s="18">
        <v>18500</v>
      </c>
      <c r="F23" s="18"/>
      <c r="G23" s="18">
        <v>4.0000000008149073E-3</v>
      </c>
      <c r="H23" s="31"/>
    </row>
    <row r="24" spans="1:9">
      <c r="A24" s="12"/>
      <c r="C24" s="17"/>
      <c r="D24" s="17"/>
      <c r="E24" s="17"/>
      <c r="F24" s="17"/>
      <c r="G24" s="17"/>
      <c r="H24" s="17"/>
    </row>
    <row r="25" spans="1:9" ht="15.75" thickBot="1">
      <c r="B25" s="16" t="s">
        <v>58</v>
      </c>
      <c r="C25" s="21">
        <f>+C11-C17-C21-C23</f>
        <v>-182471.85599999977</v>
      </c>
      <c r="D25" s="21"/>
      <c r="E25" s="21">
        <f>+E11-E17-E21-E23</f>
        <v>60220.504999999423</v>
      </c>
      <c r="F25" s="21"/>
      <c r="G25" s="21">
        <f>+C25-E25</f>
        <v>-242692.36099999919</v>
      </c>
      <c r="H25" s="30"/>
    </row>
    <row r="26" spans="1:9" ht="15.75" thickTop="1">
      <c r="A26" s="12"/>
      <c r="B26" s="29" t="s">
        <v>2</v>
      </c>
      <c r="C26" s="30"/>
      <c r="D26" s="30"/>
      <c r="E26" s="30"/>
      <c r="F26" s="30"/>
      <c r="G26" s="30"/>
      <c r="H26" s="30"/>
    </row>
    <row r="27" spans="1:9">
      <c r="B27" s="12"/>
      <c r="C27" s="12"/>
      <c r="D27" s="12"/>
      <c r="E27" s="12"/>
      <c r="F27" s="12"/>
      <c r="G27" s="12"/>
    </row>
    <row r="28" spans="1:9" ht="21">
      <c r="A28" s="12"/>
      <c r="B28" s="68" t="s">
        <v>72</v>
      </c>
      <c r="C28" s="68"/>
      <c r="D28" s="68"/>
      <c r="E28" s="68"/>
      <c r="F28" s="68"/>
      <c r="G28" s="68"/>
      <c r="H28" s="14"/>
    </row>
    <row r="30" spans="1:9">
      <c r="A30" s="12"/>
      <c r="C30" s="67" t="s">
        <v>33</v>
      </c>
      <c r="D30" s="67"/>
      <c r="E30" s="67"/>
      <c r="F30" s="67"/>
      <c r="G30" s="67"/>
      <c r="H30" s="15"/>
    </row>
    <row r="32" spans="1:9">
      <c r="B32" s="16"/>
      <c r="C32" s="22" t="s">
        <v>68</v>
      </c>
      <c r="D32" s="23"/>
      <c r="E32" s="22" t="s">
        <v>42</v>
      </c>
      <c r="F32" s="22"/>
      <c r="G32" s="22" t="s">
        <v>4</v>
      </c>
      <c r="H32" s="22"/>
    </row>
    <row r="33" spans="2:8">
      <c r="B33" s="16"/>
      <c r="C33" s="22" t="str">
        <f>+C6</f>
        <v>janúar - júní</v>
      </c>
      <c r="D33" s="22"/>
      <c r="E33" s="22" t="str">
        <f t="shared" ref="E33" si="1">+E6</f>
        <v>janúar - júní</v>
      </c>
      <c r="F33" s="22"/>
      <c r="G33" s="22"/>
      <c r="H33" s="22"/>
    </row>
    <row r="35" spans="2:8">
      <c r="B35" s="16" t="s">
        <v>59</v>
      </c>
    </row>
    <row r="36" spans="2:8">
      <c r="B36" s="26" t="s">
        <v>60</v>
      </c>
      <c r="C36" s="13">
        <f>+C25</f>
        <v>-182471.85599999977</v>
      </c>
      <c r="D36" s="16"/>
      <c r="E36" s="13">
        <f>+E25</f>
        <v>60220.504999999423</v>
      </c>
      <c r="F36" s="16"/>
      <c r="G36" s="13">
        <f>+G25</f>
        <v>-242692.36099999919</v>
      </c>
      <c r="H36" s="13"/>
    </row>
    <row r="37" spans="2:8">
      <c r="B37" s="24" t="s">
        <v>61</v>
      </c>
      <c r="C37" s="12"/>
      <c r="D37" s="12"/>
      <c r="E37" s="12"/>
      <c r="F37" s="12"/>
      <c r="G37" s="12"/>
      <c r="H37" s="12"/>
    </row>
    <row r="38" spans="2:8">
      <c r="B38" s="25" t="s">
        <v>0</v>
      </c>
      <c r="C38" s="12">
        <f>+C16</f>
        <v>296491.38699999999</v>
      </c>
      <c r="D38" s="12"/>
      <c r="E38" s="12">
        <f>+E16</f>
        <v>279596.06400000001</v>
      </c>
      <c r="F38" s="12"/>
      <c r="G38" s="12">
        <f>+G16</f>
        <v>16895.322999999975</v>
      </c>
      <c r="H38" s="12"/>
    </row>
    <row r="39" spans="2:8">
      <c r="B39" s="25" t="s">
        <v>62</v>
      </c>
      <c r="C39" s="12">
        <v>619652.31099999999</v>
      </c>
      <c r="D39" s="12"/>
      <c r="E39" s="12">
        <v>491800.87199999997</v>
      </c>
      <c r="F39" s="12"/>
      <c r="G39" s="17">
        <f>+C39-E39</f>
        <v>127851.43900000001</v>
      </c>
      <c r="H39" s="12"/>
    </row>
    <row r="40" spans="2:8">
      <c r="B40" s="25" t="s">
        <v>63</v>
      </c>
      <c r="C40" s="12">
        <v>177250</v>
      </c>
      <c r="D40" s="12"/>
      <c r="E40" s="12">
        <v>177000</v>
      </c>
      <c r="F40" s="12"/>
      <c r="G40" s="17">
        <f>+C40-E40</f>
        <v>250</v>
      </c>
      <c r="H40" s="12"/>
    </row>
    <row r="41" spans="2:8">
      <c r="B41" s="25" t="s">
        <v>64</v>
      </c>
      <c r="C41" s="12"/>
      <c r="D41" s="12"/>
      <c r="E41" s="12"/>
      <c r="F41" s="12"/>
      <c r="G41" s="12"/>
      <c r="H41" s="12"/>
    </row>
    <row r="42" spans="2:8">
      <c r="B42" s="25" t="s">
        <v>65</v>
      </c>
      <c r="C42" s="12">
        <f>6*20200</f>
        <v>121200</v>
      </c>
      <c r="D42" s="12"/>
      <c r="E42" s="12">
        <f>6*20200</f>
        <v>121200</v>
      </c>
      <c r="F42" s="12"/>
      <c r="G42" s="12">
        <v>0</v>
      </c>
      <c r="H42" s="12"/>
    </row>
    <row r="43" spans="2:8">
      <c r="B43" s="25" t="s">
        <v>66</v>
      </c>
      <c r="C43" s="12"/>
      <c r="D43" s="12"/>
      <c r="E43" s="12"/>
      <c r="F43" s="12"/>
      <c r="G43" s="12"/>
      <c r="H43" s="12"/>
    </row>
    <row r="44" spans="2:8">
      <c r="B44" s="26" t="s">
        <v>67</v>
      </c>
      <c r="C44" s="27">
        <f>+SUM(C36:C42)</f>
        <v>1032121.8420000002</v>
      </c>
      <c r="D44" s="28"/>
      <c r="E44" s="27">
        <f>+SUM(E36:E42)</f>
        <v>1129817.4409999994</v>
      </c>
      <c r="F44" s="28"/>
      <c r="G44" s="27">
        <f>+SUM(G36:G42)</f>
        <v>-97695.598999999202</v>
      </c>
      <c r="H44" s="13"/>
    </row>
    <row r="45" spans="2:8">
      <c r="B45" s="29" t="s">
        <v>2</v>
      </c>
    </row>
  </sheetData>
  <mergeCells count="4">
    <mergeCell ref="C30:G30"/>
    <mergeCell ref="B28:G28"/>
    <mergeCell ref="C3:G3"/>
    <mergeCell ref="B1:G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Aðalskjal</vt:lpstr>
      <vt:lpstr>Fjárfestingar</vt:lpstr>
      <vt:lpstr>Rekstrarreikningur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María Axelsdóttir</dc:creator>
  <cp:lastModifiedBy>Anna María Axelsdóttir</cp:lastModifiedBy>
  <cp:lastPrinted>2024-08-21T17:58:52Z</cp:lastPrinted>
  <dcterms:created xsi:type="dcterms:W3CDTF">2024-04-29T09:45:47Z</dcterms:created>
  <dcterms:modified xsi:type="dcterms:W3CDTF">2024-08-26T11:32:26Z</dcterms:modified>
</cp:coreProperties>
</file>