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okhald\2023 Rekstur\Rekstur janúar - desember 2023\"/>
    </mc:Choice>
  </mc:AlternateContent>
  <xr:revisionPtr revIDLastSave="0" documentId="13_ncr:1_{C4CDB3FD-4184-4C07-A5FF-DF56EFF1DC39}" xr6:coauthVersionLast="47" xr6:coauthVersionMax="47" xr10:uidLastSave="{00000000-0000-0000-0000-000000000000}"/>
  <bookViews>
    <workbookView xWindow="30765" yWindow="0" windowWidth="25485" windowHeight="15495" xr2:uid="{99539CEB-3341-4A33-8992-D5B034D051E0}"/>
  </bookViews>
  <sheets>
    <sheet name="Aðalskjal" sheetId="1" r:id="rId1"/>
    <sheet name="Fjárfestingar" sheetId="2" r:id="rId2"/>
    <sheet name="Rekstrarreikningur" sheetId="3" r:id="rId3"/>
  </sheets>
  <externalReferences>
    <externalReference r:id="rId4"/>
  </externalReferences>
  <definedNames>
    <definedName name="_xlnm.Print_Titles" localSheetId="0">Aðalskjal!$3:$3</definedName>
    <definedName name="þ">[1]Grunnforsendur!$B$1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3" l="1"/>
  <c r="G30" i="3"/>
  <c r="E30" i="3"/>
  <c r="C30" i="3"/>
  <c r="C17" i="3"/>
  <c r="E17" i="3"/>
  <c r="G17" i="3"/>
  <c r="I17" i="3"/>
  <c r="K17" i="3"/>
  <c r="M17" i="3"/>
  <c r="M11" i="3"/>
  <c r="K11" i="3"/>
  <c r="I11" i="3"/>
  <c r="G11" i="3"/>
  <c r="G19" i="3" s="1"/>
  <c r="G24" i="3" s="1"/>
  <c r="E11" i="3"/>
  <c r="C11" i="3"/>
  <c r="G43" i="2"/>
  <c r="E43" i="2"/>
  <c r="C43" i="2"/>
  <c r="G52" i="2"/>
  <c r="E52" i="2"/>
  <c r="C52" i="2"/>
  <c r="E54" i="2"/>
  <c r="G48" i="2"/>
  <c r="G50" i="2"/>
  <c r="G51" i="2"/>
  <c r="C49" i="2"/>
  <c r="G49" i="2" s="1"/>
  <c r="C47" i="2"/>
  <c r="G47" i="2" s="1"/>
  <c r="C46" i="2"/>
  <c r="G46" i="2" s="1"/>
  <c r="G42" i="2"/>
  <c r="G40" i="2"/>
  <c r="G39" i="2"/>
  <c r="G41" i="2"/>
  <c r="E41" i="2"/>
  <c r="C41" i="2"/>
  <c r="E36" i="2"/>
  <c r="G35" i="2"/>
  <c r="C34" i="2"/>
  <c r="C36" i="2" s="1"/>
  <c r="E31" i="2"/>
  <c r="G29" i="2"/>
  <c r="G27" i="2"/>
  <c r="G26" i="2"/>
  <c r="G25" i="2"/>
  <c r="G24" i="2"/>
  <c r="G23" i="2"/>
  <c r="G22" i="2"/>
  <c r="G21" i="2"/>
  <c r="G20" i="2"/>
  <c r="G19" i="2"/>
  <c r="G18" i="2"/>
  <c r="G17" i="2"/>
  <c r="G14" i="2"/>
  <c r="G13" i="2"/>
  <c r="G12" i="2"/>
  <c r="G11" i="2"/>
  <c r="G10" i="2"/>
  <c r="G9" i="2"/>
  <c r="G8" i="2"/>
  <c r="G7" i="2"/>
  <c r="G6" i="2"/>
  <c r="C28" i="2"/>
  <c r="G28" i="2" s="1"/>
  <c r="C21" i="2"/>
  <c r="C16" i="2"/>
  <c r="G16" i="2" s="1"/>
  <c r="C15" i="2"/>
  <c r="G15" i="2" s="1"/>
  <c r="M19" i="3" l="1"/>
  <c r="M24" i="3" s="1"/>
  <c r="M30" i="3" s="1"/>
  <c r="K19" i="3"/>
  <c r="K24" i="3" s="1"/>
  <c r="K30" i="3" s="1"/>
  <c r="I19" i="3"/>
  <c r="I24" i="3" s="1"/>
  <c r="E19" i="3"/>
  <c r="E24" i="3" s="1"/>
  <c r="C19" i="3"/>
  <c r="C24" i="3" s="1"/>
  <c r="G54" i="2"/>
  <c r="C54" i="2"/>
  <c r="G31" i="2"/>
  <c r="C31" i="2"/>
  <c r="G34" i="2"/>
  <c r="G36" i="2" s="1"/>
</calcChain>
</file>

<file path=xl/sharedStrings.xml><?xml version="1.0" encoding="utf-8"?>
<sst xmlns="http://schemas.openxmlformats.org/spreadsheetml/2006/main" count="339" uniqueCount="327">
  <si>
    <t>Mosfellsbær  -  rekstur málaflokka og deilda í janúar til desember 2023</t>
  </si>
  <si>
    <t>Málaflokkur / deild</t>
  </si>
  <si>
    <t>Samtals     tekjur</t>
  </si>
  <si>
    <t>Laun og    launatengd    gjöld</t>
  </si>
  <si>
    <t>Breyting lífeyrisskuld-bindinga</t>
  </si>
  <si>
    <t>Annar rekstrar-kostnaður</t>
  </si>
  <si>
    <t>Afskriftir</t>
  </si>
  <si>
    <t>Samtals   gjöld</t>
  </si>
  <si>
    <t>Fjármagns-liðir o.fl.</t>
  </si>
  <si>
    <t>Rekstrar- niðurstaða</t>
  </si>
  <si>
    <t>Fjárhags-áætlun</t>
  </si>
  <si>
    <t>Frávik</t>
  </si>
  <si>
    <t>00  SKATTTEKJUR</t>
  </si>
  <si>
    <t>00010  Útsvar</t>
  </si>
  <si>
    <t>00060  Fasteignaskattur</t>
  </si>
  <si>
    <t>00110  Framlög úr Jöfnunarsjóði</t>
  </si>
  <si>
    <t>00350  Lóðarleiga</t>
  </si>
  <si>
    <t>02  FÉLAGSÞJÓNUSTA</t>
  </si>
  <si>
    <t>02010  Velferðarnefnd</t>
  </si>
  <si>
    <t>02020  Skrifstofa velferðarsviðs</t>
  </si>
  <si>
    <t>02110  Fjárhagsaðstoð</t>
  </si>
  <si>
    <t>02150  Stuðningsþjónusta - einstaklingsstuðningur</t>
  </si>
  <si>
    <t>02170  Móttaka flóttafólks</t>
  </si>
  <si>
    <t>02172  Erlendir ríkisborgarar</t>
  </si>
  <si>
    <t>02180  Sérstakur húsnæðisstuðningur</t>
  </si>
  <si>
    <t>02190  Önnur félagsleg aðstoð</t>
  </si>
  <si>
    <t>02330  Niðurgreiðsla dvalargjalda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</si>
  <si>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</si>
  <si>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</si>
  <si>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</si>
  <si>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</si>
  <si>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</si>
  <si>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</si>
  <si>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</si>
  <si>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02510  Akstursþjónusta</t>
  </si>
  <si>
    <t>02520  NPA þjónusta</t>
  </si>
  <si>
    <t>02551  Austurhlíð</t>
  </si>
  <si>
    <t>02552  Fagrahlíð</t>
  </si>
  <si>
    <t>02553  Langahlíð</t>
  </si>
  <si>
    <t>02554  Norðurhlíð</t>
  </si>
  <si>
    <t>02555  Vesturhlíð</t>
  </si>
  <si>
    <t>02556  Víðihlíð</t>
  </si>
  <si>
    <t>02563  Úugata búsetukjarni</t>
  </si>
  <si>
    <t>02564  Hulduhlíð búsetukjarni</t>
  </si>
  <si>
    <t>02565  Klapparhlíð búsetukjarni</t>
  </si>
  <si>
    <t>02566  Þverholt búsetukjarni</t>
  </si>
  <si>
    <t>02567  Heimili fyrir börn</t>
  </si>
  <si>
    <t>02570  Skammtímavistun fyrir fatlaða</t>
  </si>
  <si>
    <t>02569  Áfangaheimili fyrir geðfatlaða</t>
  </si>
  <si>
    <t>02580  Dagþjónusta fyrir fatlaða</t>
  </si>
  <si>
    <t>02585  Dagþjónustan Skjól</t>
  </si>
  <si>
    <t>02590  Stuðningsfjölskyldur</t>
  </si>
  <si>
    <t>02595  Frístundaklúbburinn Úlfurinn</t>
  </si>
  <si>
    <t>02710  Ýmis lögbundin framlög</t>
  </si>
  <si>
    <t>02810  Ýmsir styrkir - félagsmál</t>
  </si>
  <si>
    <t>03  HEILBRIGÐISMÁL</t>
  </si>
  <si>
    <t>03220  Heilbrigðiseftirlit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</si>
  <si>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</si>
  <si>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</si>
  <si>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</si>
  <si>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</si>
  <si>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</si>
  <si>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</si>
  <si>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</si>
  <si>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</si>
  <si>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04108  Höfðaberg leikskóli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</si>
  <si>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</si>
  <si>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</si>
  <si>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</si>
  <si>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</si>
  <si>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</si>
  <si>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</si>
  <si>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</si>
  <si>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>04270  Nemendur í öðrum skólum</t>
  </si>
  <si>
    <t>04281  Frístundasel Varmárskóla</t>
  </si>
  <si>
    <t>04285  Frístundasel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</si>
  <si>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</si>
  <si>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</si>
  <si>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</si>
  <si>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</si>
  <si>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</si>
  <si>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</si>
  <si>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Menningar- og lýðræðisnefnd</t>
  </si>
  <si>
    <t>05030  Laxnesssetur</t>
  </si>
  <si>
    <t>05220  Bókasafn</t>
  </si>
  <si>
    <t>05310  Héraðskjalasafn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</si>
  <si>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</si>
  <si>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</si>
  <si>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</si>
  <si>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</si>
  <si>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</si>
  <si>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</si>
  <si>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</si>
  <si>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05960  Starfsemi Hlégarðs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</si>
  <si>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</si>
  <si>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</si>
  <si>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</si>
  <si>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</si>
  <si>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</si>
  <si>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</si>
  <si>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</si>
  <si>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</si>
  <si>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</si>
  <si>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</si>
  <si>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</si>
  <si>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</si>
  <si>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</si>
  <si>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</si>
  <si>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</si>
  <si>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</si>
  <si>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</si>
  <si>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</si>
  <si>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</si>
  <si>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</si>
  <si>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</si>
  <si>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</si>
  <si>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</si>
  <si>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</si>
  <si>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</si>
  <si>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</si>
  <si>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</si>
  <si>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</si>
  <si>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</si>
  <si>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</si>
  <si>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</si>
  <si>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</si>
  <si>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</si>
  <si>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</si>
  <si>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</si>
  <si>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</si>
  <si>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</si>
  <si>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</si>
  <si>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</si>
  <si>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</si>
  <si>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</si>
  <si>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</si>
  <si>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</si>
  <si>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</si>
  <si>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</si>
  <si>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</si>
  <si>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</si>
  <si>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</si>
  <si>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</si>
  <si>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</si>
  <si>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</si>
  <si>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</si>
  <si>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</si>
  <si>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13  ATVINNUMÁL</t>
  </si>
  <si>
    <t>13210  Landbúnaður</t>
  </si>
  <si>
    <t>21  SAMEIGINLEGUR KOSTNAÐUR</t>
  </si>
  <si>
    <t>21010  Bæjarstjórn</t>
  </si>
  <si>
    <t>21030  Bæjarráð</t>
  </si>
  <si>
    <t>21040  Atvinnu- og nýsköpunarnefnd</t>
  </si>
  <si>
    <t>21070  Endurskoðun</t>
  </si>
  <si>
    <t>21110  Kosningar</t>
  </si>
  <si>
    <t>21310  Ónotað húsnæði</t>
  </si>
  <si>
    <t>21350  Ábyrgðartrygging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</si>
  <si>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</si>
  <si>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</si>
  <si>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</si>
  <si>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</si>
  <si>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</si>
  <si>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</si>
  <si>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</si>
  <si>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21750  Samstarf sveitafélaga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</si>
  <si>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</si>
  <si>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</si>
  <si>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</si>
  <si>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</si>
  <si>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</si>
  <si>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</si>
  <si>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31010  Tekjur af byggingarétti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</si>
  <si>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</si>
  <si>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</si>
  <si>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</si>
  <si>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</si>
  <si>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</si>
  <si>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</si>
  <si>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</si>
  <si>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</si>
  <si>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</si>
  <si>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</si>
  <si>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</si>
  <si>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</si>
  <si>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31225  Kvíslarskóli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</si>
  <si>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</si>
  <si>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</si>
  <si>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</si>
  <si>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</si>
  <si>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</si>
  <si>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</si>
  <si>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</si>
  <si>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</si>
  <si>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</si>
  <si>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</si>
  <si>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</si>
  <si>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</si>
  <si>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</si>
  <si>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</si>
  <si>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</si>
  <si>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</si>
  <si>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</si>
  <si>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</si>
  <si>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</si>
  <si>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</si>
  <si>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</si>
  <si>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</si>
  <si>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</si>
  <si>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og 6.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</si>
  <si>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</si>
  <si>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</si>
  <si>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</si>
  <si>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</si>
  <si>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</si>
  <si>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35  FASTEIGNAFÉLAGIÐ LÆKJARHLÍÐ</t>
  </si>
  <si>
    <t>35100  Rekstur Fasteignafélagsins Lækjarhlíðar</t>
  </si>
  <si>
    <t>35970  Fjármagnsliðir</t>
  </si>
  <si>
    <t>39  AÐRAR A-HLUTA STOFNANIR</t>
  </si>
  <si>
    <t>39100  SHS bs. - Rekstur</t>
  </si>
  <si>
    <t>39900  SHS bs. - Fjármunatekjur og fjármagnsgjöld</t>
  </si>
  <si>
    <t>Millifærslur</t>
  </si>
  <si>
    <t>Rekstrarniðurstaða A- hluta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</si>
  <si>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</si>
  <si>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</si>
  <si>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</si>
  <si>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</si>
  <si>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</si>
  <si>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</si>
  <si>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</si>
  <si>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</si>
  <si>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</si>
  <si>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</si>
  <si>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</si>
  <si>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</si>
  <si>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</si>
  <si>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</si>
  <si>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</si>
  <si>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</si>
  <si>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</si>
  <si>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</si>
  <si>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</si>
  <si>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</si>
  <si>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</si>
  <si>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</si>
  <si>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</si>
  <si>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</si>
  <si>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</si>
  <si>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</si>
  <si>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</si>
  <si>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83  HLÉGARÐUR SAMKOMUHÚS</t>
  </si>
  <si>
    <t>83101  Rekstur Hlégarðs</t>
  </si>
  <si>
    <t>89  Aðrar B-hluta stofnanir</t>
  </si>
  <si>
    <t>89100  Strætó bs. - Rekstur</t>
  </si>
  <si>
    <t>89200  Sorpa bs. - Rekstur</t>
  </si>
  <si>
    <t>89800  Strætó bs. - Fjármunatekjur og fjármagnsgjöld</t>
  </si>
  <si>
    <t>89900  Sorpa bs. - Fjármunatekjur og fjármagnsgjöld</t>
  </si>
  <si>
    <t>Rekstrarniðurstaða A og B hluta</t>
  </si>
  <si>
    <t>Rekstrarniðurstaða A og B- hluta</t>
  </si>
  <si>
    <t>Fjárfestingayfirlit úr ársreikningi</t>
  </si>
  <si>
    <t>Í þúsundum króna.</t>
  </si>
  <si>
    <t>Fjárfesting</t>
  </si>
  <si>
    <t>Mismunur</t>
  </si>
  <si>
    <t>með viðaukum</t>
  </si>
  <si>
    <t>við áætlun</t>
  </si>
  <si>
    <t>A hluti</t>
  </si>
  <si>
    <t>Fasteignir og önnur mannvirki</t>
  </si>
  <si>
    <t>Kvíslarskóli endurbætur</t>
  </si>
  <si>
    <t>Leikskólinn í Helgafelli</t>
  </si>
  <si>
    <t>Helgafellsskóli, íþróttahús</t>
  </si>
  <si>
    <t>Íþróttamiðstöðin Varmá</t>
  </si>
  <si>
    <t>Skíðasvæði</t>
  </si>
  <si>
    <t>Leirvogstunguskóli</t>
  </si>
  <si>
    <t>Brúarland</t>
  </si>
  <si>
    <t>Hlégarður</t>
  </si>
  <si>
    <t>Íþróttamiðstöðin Lágafell</t>
  </si>
  <si>
    <t>Krikaskóli</t>
  </si>
  <si>
    <t>Leikskólinn Reykjakot</t>
  </si>
  <si>
    <t>Þjónustustöð</t>
  </si>
  <si>
    <t>Leikskólinn Höfðaberg</t>
  </si>
  <si>
    <t>Ævintýragarður</t>
  </si>
  <si>
    <t>Lágafellsskóli</t>
  </si>
  <si>
    <t>Leikskólinn Hulduberg</t>
  </si>
  <si>
    <t>Leikskólinn Hlíð</t>
  </si>
  <si>
    <t>Leikskólinn Hlaðhamrar</t>
  </si>
  <si>
    <t>Félagsmiðstöðin Bólið</t>
  </si>
  <si>
    <t>Aðstaða skógræktar</t>
  </si>
  <si>
    <t>Fasteignir og önnur mannvirki samtals</t>
  </si>
  <si>
    <t>Gatnakerfi</t>
  </si>
  <si>
    <t>Gatnaframkvæmdir</t>
  </si>
  <si>
    <t>Gatnagerðartekjur, nettó endurgreiðsla</t>
  </si>
  <si>
    <t>Gatnakerfi samtals</t>
  </si>
  <si>
    <t>Áhöld og tæki</t>
  </si>
  <si>
    <t>Bifreið</t>
  </si>
  <si>
    <t>SHS bs. hlutdeild</t>
  </si>
  <si>
    <t>A hluti samtals</t>
  </si>
  <si>
    <t>B hluti</t>
  </si>
  <si>
    <t>Hitaveita</t>
  </si>
  <si>
    <t>Vatnsveita</t>
  </si>
  <si>
    <t>Fráveita</t>
  </si>
  <si>
    <t>Félagslegar íbúðir</t>
  </si>
  <si>
    <t>Hjúkrunarheimili</t>
  </si>
  <si>
    <t xml:space="preserve">Strætó bs. og Sorpa bs. hlutdeild </t>
  </si>
  <si>
    <t>B hluti samtals</t>
  </si>
  <si>
    <t>Samtals A og B hluti</t>
  </si>
  <si>
    <t>Gervigrasvellir</t>
  </si>
  <si>
    <t>Varmárskóli</t>
  </si>
  <si>
    <t>Varmárvellir</t>
  </si>
  <si>
    <t>Sláttutæki</t>
  </si>
  <si>
    <t>Áhöld og tæki samtals</t>
  </si>
  <si>
    <t>Áætlun 2023</t>
  </si>
  <si>
    <t>A og B hluti</t>
  </si>
  <si>
    <t>Ársreikningur</t>
  </si>
  <si>
    <t>Rekstrartekjur</t>
  </si>
  <si>
    <t>Útsvar og fasteignaskattur</t>
  </si>
  <si>
    <t>Framlög Jöfnunarsjóðs</t>
  </si>
  <si>
    <t>Aðrar tekjur</t>
  </si>
  <si>
    <t>Rekstrargjöld</t>
  </si>
  <si>
    <t>Laun og launatengd gjöld</t>
  </si>
  <si>
    <t>Lífeyrisskuldbind., hækkun</t>
  </si>
  <si>
    <t>Annar rekstrarkostnaður</t>
  </si>
  <si>
    <t xml:space="preserve">Rekstrarniðurst. fyrir afskr. </t>
  </si>
  <si>
    <t>Rekstrarniðurstaða án fjármunatekna</t>
  </si>
  <si>
    <t xml:space="preserve">   og fjármagnsgjalda</t>
  </si>
  <si>
    <t>Fjármunat. og (fjárm.gjöld)</t>
  </si>
  <si>
    <t>Tekjuskattur</t>
  </si>
  <si>
    <t>Rekstrarniðurst. (neikvæð)......................................................................</t>
  </si>
  <si>
    <t>Rekstrarreikningur ársins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</si>
</sst>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k_r_-;\-* #,##0\ _k_r_-;_-* &quot;-&quot;\ _k_r_-;_-@_-"/>
    <numFmt numFmtId="165" formatCode="#,##0.000\ _);[Red]\(* #,##0.000\ \)"/>
    <numFmt numFmtId="166" formatCode="#,##0\ _);[Red]\(* #,##0\ \)"/>
    <numFmt numFmtId="167" formatCode="#,##0.000"/>
    <numFmt numFmtId="168" formatCode="@*."/>
    <numFmt numFmtId="169" formatCode="#,##0_ ;\-#,##0\ "/>
  </numFmts>
  <fonts count="2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name val="Univers 45 Light"/>
    </font>
    <font>
      <sz val="10"/>
      <name val="Times New Roman"/>
      <family val="1"/>
    </font>
    <font>
      <b/>
      <sz val="18"/>
      <color theme="0"/>
      <name val="T"/>
    </font>
    <font>
      <sz val="11"/>
      <color theme="1"/>
      <name val="T"/>
    </font>
    <font>
      <sz val="11"/>
      <color theme="0"/>
      <name val="T"/>
    </font>
    <font>
      <sz val="13"/>
      <color theme="1"/>
      <name val="T"/>
    </font>
    <font>
      <sz val="9"/>
      <name val="T"/>
    </font>
    <font>
      <b/>
      <sz val="9"/>
      <name val="T"/>
    </font>
    <font>
      <b/>
      <sz val="18"/>
      <color theme="0"/>
      <name val="Gt ultra"/>
    </font>
    <font>
      <b/>
      <sz val="13"/>
      <color theme="0"/>
      <name val="Gt ultra"/>
    </font>
    <font>
      <b/>
      <i/>
      <sz val="13"/>
      <color rgb="FFFFFF00"/>
      <name val="Gt ultra"/>
    </font>
    <font>
      <sz val="11"/>
      <color theme="0"/>
      <name val="Theinhardt"/>
    </font>
    <font>
      <sz val="11"/>
      <color theme="1"/>
      <name val="Theinhardt"/>
    </font>
    <font>
      <b/>
      <sz val="11"/>
      <color theme="1"/>
      <name val="Theinhardt"/>
    </font>
    <font>
      <sz val="11"/>
      <name val="Theinhardt"/>
    </font>
    <font>
      <sz val="10"/>
      <name val="Geneva"/>
    </font>
    <font>
      <b/>
      <sz val="18"/>
      <color theme="0"/>
      <name val="Theinhardt"/>
    </font>
    <font>
      <sz val="9"/>
      <name val="Theinhardt"/>
    </font>
    <font>
      <b/>
      <sz val="11"/>
      <color rgb="FF1E996C"/>
      <name val="Theinhardt"/>
    </font>
    <font>
      <b/>
      <sz val="16"/>
      <color theme="0"/>
      <name val="Aptos Narrow"/>
      <family val="2"/>
      <scheme val="minor"/>
    </font>
    <font>
      <sz val="11"/>
      <color rgb="FF1E996C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1E996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166" fontId="6" fillId="0" borderId="0"/>
    <xf numFmtId="0" fontId="1" fillId="3" borderId="0"/>
    <xf numFmtId="0" fontId="20" fillId="0" borderId="0"/>
    <xf numFmtId="166" fontId="6" fillId="0" borderId="0"/>
  </cellStyleXfs>
  <cellXfs count="59">
    <xf numFmtId="0" fontId="0" fillId="0" borderId="0" xfId="0"/>
    <xf numFmtId="0" fontId="3" fillId="0" borderId="0" xfId="0" applyFont="1"/>
    <xf numFmtId="0" fontId="7" fillId="3" borderId="0" xfId="3" applyFont="1" applyFill="1"/>
    <xf numFmtId="0" fontId="8" fillId="0" borderId="0" xfId="0" applyFont="1"/>
    <xf numFmtId="164" fontId="8" fillId="0" borderId="0" xfId="1" applyFont="1"/>
    <xf numFmtId="9" fontId="8" fillId="0" borderId="0" xfId="2" applyFont="1" applyAlignment="1">
      <alignment wrapText="1"/>
    </xf>
    <xf numFmtId="3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/>
    <xf numFmtId="164" fontId="10" fillId="0" borderId="0" xfId="1" applyFont="1"/>
    <xf numFmtId="3" fontId="8" fillId="0" borderId="0" xfId="0" applyNumberFormat="1" applyFont="1"/>
    <xf numFmtId="165" fontId="11" fillId="0" borderId="0" xfId="1" applyNumberFormat="1" applyFont="1" applyFill="1" applyAlignment="1" applyProtection="1">
      <alignment horizontal="right"/>
      <protection hidden="1"/>
    </xf>
    <xf numFmtId="165" fontId="11" fillId="0" borderId="0" xfId="4" applyNumberFormat="1" applyFont="1"/>
    <xf numFmtId="165" fontId="11" fillId="0" borderId="0" xfId="1" applyNumberFormat="1" applyFont="1" applyFill="1" applyBorder="1" applyAlignment="1" applyProtection="1">
      <alignment horizontal="right"/>
      <protection hidden="1"/>
    </xf>
    <xf numFmtId="165" fontId="12" fillId="0" borderId="0" xfId="1" applyNumberFormat="1" applyFont="1" applyFill="1" applyBorder="1" applyAlignment="1" applyProtection="1">
      <alignment horizontal="right"/>
      <protection hidden="1"/>
    </xf>
    <xf numFmtId="165" fontId="12" fillId="0" borderId="0" xfId="4" applyNumberFormat="1" applyFont="1"/>
    <xf numFmtId="167" fontId="8" fillId="0" borderId="0" xfId="0" applyNumberFormat="1" applyFont="1"/>
    <xf numFmtId="0" fontId="13" fillId="3" borderId="0" xfId="3" applyFont="1" applyFill="1"/>
    <xf numFmtId="0" fontId="14" fillId="3" borderId="1" xfId="3" applyFont="1" applyFill="1" applyBorder="1" applyAlignment="1">
      <alignment horizontal="left" wrapText="1"/>
    </xf>
    <xf numFmtId="0" fontId="14" fillId="3" borderId="1" xfId="3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wrapText="1"/>
    </xf>
    <xf numFmtId="0" fontId="16" fillId="3" borderId="0" xfId="3" applyFont="1" applyFill="1"/>
    <xf numFmtId="3" fontId="16" fillId="3" borderId="0" xfId="3" applyNumberFormat="1" applyFont="1" applyFill="1" applyAlignment="1">
      <alignment horizontal="right" indent="1"/>
    </xf>
    <xf numFmtId="0" fontId="17" fillId="0" borderId="0" xfId="0" applyFont="1"/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3" fontId="18" fillId="0" borderId="0" xfId="0" applyNumberFormat="1" applyFont="1" applyAlignment="1">
      <alignment horizontal="right" indent="1"/>
    </xf>
    <xf numFmtId="3" fontId="18" fillId="0" borderId="2" xfId="0" applyNumberFormat="1" applyFont="1" applyBorder="1" applyAlignment="1">
      <alignment horizontal="right" indent="1"/>
    </xf>
    <xf numFmtId="0" fontId="18" fillId="0" borderId="0" xfId="0" applyFont="1"/>
    <xf numFmtId="3" fontId="17" fillId="0" borderId="3" xfId="0" applyNumberFormat="1" applyFont="1" applyBorder="1" applyAlignment="1">
      <alignment horizontal="right" indent="1"/>
    </xf>
    <xf numFmtId="0" fontId="17" fillId="0" borderId="0" xfId="0" applyFont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49" fontId="5" fillId="0" borderId="0" xfId="6" applyNumberFormat="1" applyFont="1" applyAlignment="1">
      <alignment vertical="center"/>
    </xf>
    <xf numFmtId="168" fontId="5" fillId="0" borderId="0" xfId="6" applyNumberFormat="1" applyFont="1" applyAlignment="1">
      <alignment vertical="center"/>
    </xf>
    <xf numFmtId="49" fontId="22" fillId="0" borderId="0" xfId="6" applyNumberFormat="1" applyFont="1" applyAlignment="1">
      <alignment vertical="center"/>
    </xf>
    <xf numFmtId="0" fontId="23" fillId="0" borderId="0" xfId="5" applyFont="1" applyFill="1" applyAlignment="1">
      <alignment horizontal="center"/>
    </xf>
    <xf numFmtId="164" fontId="17" fillId="0" borderId="0" xfId="1" applyFont="1" applyAlignment="1">
      <alignment horizontal="center"/>
    </xf>
    <xf numFmtId="164" fontId="17" fillId="0" borderId="0" xfId="1" applyFont="1"/>
    <xf numFmtId="0" fontId="23" fillId="0" borderId="0" xfId="5" applyFont="1" applyFill="1"/>
    <xf numFmtId="168" fontId="22" fillId="0" borderId="0" xfId="6" applyNumberFormat="1" applyFont="1" applyAlignment="1">
      <alignment horizontal="left" vertical="center"/>
    </xf>
    <xf numFmtId="168" fontId="22" fillId="0" borderId="0" xfId="6" applyNumberFormat="1" applyFont="1" applyAlignment="1">
      <alignment vertical="center"/>
    </xf>
    <xf numFmtId="0" fontId="17" fillId="0" borderId="2" xfId="0" applyFont="1" applyBorder="1"/>
    <xf numFmtId="164" fontId="18" fillId="0" borderId="2" xfId="1" applyFont="1" applyBorder="1"/>
    <xf numFmtId="164" fontId="17" fillId="0" borderId="2" xfId="1" applyFont="1" applyBorder="1"/>
    <xf numFmtId="0" fontId="18" fillId="0" borderId="3" xfId="0" applyFont="1" applyBorder="1"/>
    <xf numFmtId="164" fontId="18" fillId="0" borderId="3" xfId="1" applyFont="1" applyBorder="1"/>
    <xf numFmtId="0" fontId="1" fillId="0" borderId="0" xfId="5" applyFill="1"/>
    <xf numFmtId="0" fontId="25" fillId="0" borderId="0" xfId="0" applyFont="1" applyAlignment="1">
      <alignment horizontal="center"/>
    </xf>
    <xf numFmtId="0" fontId="25" fillId="0" borderId="0" xfId="0" applyFont="1"/>
    <xf numFmtId="169" fontId="0" fillId="0" borderId="0" xfId="1" applyNumberFormat="1" applyFont="1"/>
    <xf numFmtId="169" fontId="0" fillId="0" borderId="0" xfId="0" applyNumberFormat="1"/>
    <xf numFmtId="169" fontId="0" fillId="0" borderId="2" xfId="1" applyNumberFormat="1" applyFont="1" applyBorder="1"/>
    <xf numFmtId="169" fontId="3" fillId="0" borderId="0" xfId="0" applyNumberFormat="1" applyFont="1"/>
    <xf numFmtId="169" fontId="0" fillId="0" borderId="4" xfId="1" applyNumberFormat="1" applyFont="1" applyBorder="1"/>
    <xf numFmtId="169" fontId="0" fillId="0" borderId="3" xfId="1" applyNumberFormat="1" applyFont="1" applyBorder="1"/>
    <xf numFmtId="0" fontId="21" fillId="3" borderId="0" xfId="5" applyFont="1" applyAlignment="1">
      <alignment horizontal="center"/>
    </xf>
    <xf numFmtId="0" fontId="24" fillId="3" borderId="0" xfId="5" applyFont="1" applyAlignment="1">
      <alignment horizontal="center"/>
    </xf>
    <xf numFmtId="0" fontId="2" fillId="3" borderId="0" xfId="5" applyFont="1" applyAlignment="1">
      <alignment horizontal="center"/>
    </xf>
  </cellXfs>
  <cellStyles count="8">
    <cellStyle name="Accent1" xfId="3" builtinId="29"/>
    <cellStyle name="Comma [0]" xfId="1" builtinId="6"/>
    <cellStyle name="Mosó" xfId="5" xr:uid="{D70AA550-6E47-4A8C-9797-D34B86882EC4}"/>
    <cellStyle name="Normal" xfId="0" builtinId="0"/>
    <cellStyle name="Normal 3 10" xfId="4" xr:uid="{D703652E-0BB7-4F92-8853-29FAB408C5D0}"/>
    <cellStyle name="Normal 9 10 2 2" xfId="7" xr:uid="{54ED029B-15CD-4D23-AAAA-B2A7BF190C3F}"/>
    <cellStyle name="Normal_Ársreikningur Sandg 31.12 2" xfId="6" xr:uid="{1DDF06D3-72B0-4952-B7E3-2FA1A01E968C}"/>
    <cellStyle name="Percent" xfId="2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OSFSS01\Share\Bokhald\2023%20&#193;rsreikningur\CW\CW%20loka%20fr&#225;%20KPMG\Mosfellsb&#230;r%20samst&#230;&#240;a.xlsm" TargetMode="External"/><Relationship Id="rId1" Type="http://schemas.openxmlformats.org/officeDocument/2006/relationships/externalLinkPath" Target="file:///\\MOSFSS01\Share\Bokhald\2023%20&#193;rsreikningur\CW\CW%20loka%20fr&#225;%20KPMG\Mosfellsb&#230;r%20samst&#230;&#240;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unnforsendur"/>
      <sheetName val="Sjóðstr_Langt.lán og kröfur"/>
      <sheetName val="Sjóðst_Fastafjárm"/>
      <sheetName val="Sjóðstr_Lifeyrissk"/>
      <sheetName val="Sjóðstr_annað"/>
      <sheetName val="Hlutdeild minnih."/>
      <sheetName val="Forsíða sjóða"/>
      <sheetName val="Efnisyfirlsundurl"/>
      <sheetName val="CWUDFsStorage"/>
      <sheetName val="Samstæða yfirlit"/>
      <sheetName val="Málaflokkar"/>
      <sheetName val="Deildir"/>
      <sheetName val="Ársreikn"/>
      <sheetName val="Forsíða"/>
      <sheetName val="Efnisyfirlit"/>
      <sheetName val="Árit sv.stj."/>
      <sheetName val="Áritun esk 1. umr"/>
      <sheetName val="Áritun esk 2. umr"/>
      <sheetName val="Rekstur"/>
      <sheetName val="Efnahagur"/>
      <sheetName val="Sjóðstreymi"/>
      <sheetName val="Skýringar"/>
      <sheetName val="Lykilt. A hluti"/>
      <sheetName val="Lykilt. AB hluti"/>
      <sheetName val="Samanb.m.ára"/>
      <sheetName val="Rekstraráætlun"/>
      <sheetName val="Áætlun sjóðstr"/>
      <sheetName val="xxxYfirlýsingarxx"/>
      <sheetName val="Sheet1"/>
      <sheetName val="Rekstur (2)"/>
      <sheetName val="Efnahagur (2)"/>
      <sheetName val="Sjóðstreymi (2)"/>
    </sheetNames>
    <sheetDataSet>
      <sheetData sheetId="0">
        <row r="1">
          <cell r="B1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4058-99F9-4C57-BB66-5A4E114F1542}">
  <sheetPr>
    <pageSetUpPr fitToPage="1"/>
  </sheetPr>
  <dimension ref="A1:P258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4.25" outlineLevelRow="1"/>
  <cols>
    <col min="1" max="1" width="32.7109375" style="3" customWidth="1"/>
    <col min="2" max="2" width="17.5703125" style="3" customWidth="1"/>
    <col min="3" max="3" width="15.85546875" style="3" customWidth="1"/>
    <col min="4" max="4" width="15.85546875" style="3" customWidth="1" collapsed="1"/>
    <col min="5" max="5" width="16.85546875" style="3" bestFit="1" customWidth="1"/>
    <col min="6" max="6" width="15.85546875" style="3" customWidth="1" collapsed="1"/>
    <col min="7" max="7" width="16.7109375" style="3" bestFit="1" customWidth="1" collapsed="1"/>
    <col min="8" max="8" width="15.85546875" style="3" customWidth="1" collapsed="1"/>
    <col min="9" max="10" width="17.5703125" style="3" bestFit="1" customWidth="1" collapsed="1"/>
    <col min="11" max="11" width="15.85546875" style="3" customWidth="1" collapsed="1"/>
    <col min="12" max="13" width="9.140625" style="3"/>
    <col min="14" max="14" width="16.28515625" style="3" bestFit="1" customWidth="1"/>
    <col min="15" max="15" width="11.5703125" style="3" bestFit="1" customWidth="1"/>
    <col min="16" max="16384" width="9.140625" style="3"/>
  </cols>
  <sheetData>
    <row r="1" spans="1:16" ht="23.25">
      <c r="A1" s="1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P1" s="4"/>
    </row>
    <row r="2" spans="1:16" s="7" customFormat="1" ht="23.25" customHeight="1">
      <c r="A2" s="5"/>
      <c r="B2" s="6">
        <v>-23768651947</v>
      </c>
      <c r="C2" s="6">
        <v>9432215629.5</v>
      </c>
      <c r="D2" s="6">
        <v>166050000</v>
      </c>
      <c r="E2" s="6">
        <v>11472803424</v>
      </c>
      <c r="F2" s="6">
        <v>567168445.5</v>
      </c>
      <c r="G2" s="6">
        <v>21638200203.5</v>
      </c>
      <c r="H2" s="6">
        <v>1644153932</v>
      </c>
      <c r="I2" s="6">
        <v>-341756305.5</v>
      </c>
      <c r="J2" s="6">
        <v>-509976640</v>
      </c>
      <c r="K2" s="6">
        <v>168220334.5</v>
      </c>
    </row>
    <row r="3" spans="1:16" s="8" customFormat="1" ht="55.9" customHeight="1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20" t="s">
        <v>9</v>
      </c>
      <c r="J3" s="20" t="s">
        <v>10</v>
      </c>
      <c r="K3" s="20" t="s">
        <v>11</v>
      </c>
      <c r="P3" s="9"/>
    </row>
    <row r="4" spans="1:16">
      <c r="A4" s="21" t="s">
        <v>12</v>
      </c>
      <c r="B4" s="22">
        <v>-15675076771</v>
      </c>
      <c r="C4" s="22">
        <v>0</v>
      </c>
      <c r="D4" s="22"/>
      <c r="E4" s="22">
        <v>0</v>
      </c>
      <c r="F4" s="22">
        <v>0</v>
      </c>
      <c r="G4" s="22">
        <v>0</v>
      </c>
      <c r="H4" s="22">
        <v>0</v>
      </c>
      <c r="I4" s="22">
        <v>-15675076771</v>
      </c>
      <c r="J4" s="22">
        <v>-15217600000</v>
      </c>
      <c r="K4" s="22">
        <v>-457476771</v>
      </c>
      <c r="N4" s="10"/>
      <c r="O4" s="11"/>
    </row>
    <row r="5" spans="1:16" hidden="1" outlineLevel="1">
      <c r="A5" s="23" t="s">
        <v>13</v>
      </c>
      <c r="B5" s="24">
        <v>-10394338279</v>
      </c>
      <c r="C5" s="24">
        <v>0</v>
      </c>
      <c r="D5" s="24"/>
      <c r="E5" s="24">
        <v>0</v>
      </c>
      <c r="F5" s="24">
        <v>0</v>
      </c>
      <c r="G5" s="24">
        <v>0</v>
      </c>
      <c r="H5" s="24">
        <v>0</v>
      </c>
      <c r="I5" s="24">
        <v>-10394338279</v>
      </c>
      <c r="J5" s="24">
        <v>-10159000000</v>
      </c>
      <c r="K5" s="24">
        <v>-235338279</v>
      </c>
      <c r="N5" s="10"/>
      <c r="O5" s="11"/>
    </row>
    <row r="6" spans="1:16" hidden="1" outlineLevel="1">
      <c r="A6" s="23" t="s">
        <v>14</v>
      </c>
      <c r="B6" s="24">
        <v>-1591015946</v>
      </c>
      <c r="C6" s="24">
        <v>0</v>
      </c>
      <c r="D6" s="24"/>
      <c r="E6" s="24">
        <v>0</v>
      </c>
      <c r="F6" s="24">
        <v>0</v>
      </c>
      <c r="G6" s="24">
        <v>0</v>
      </c>
      <c r="H6" s="24">
        <v>0</v>
      </c>
      <c r="I6" s="24">
        <v>-1591015946</v>
      </c>
      <c r="J6" s="24">
        <v>-1596000000</v>
      </c>
      <c r="K6" s="24">
        <v>4984054</v>
      </c>
      <c r="N6" s="10"/>
      <c r="O6" s="12"/>
    </row>
    <row r="7" spans="1:16" hidden="1" outlineLevel="1">
      <c r="A7" s="23" t="s">
        <v>15</v>
      </c>
      <c r="B7" s="24">
        <v>-3478111328</v>
      </c>
      <c r="C7" s="24">
        <v>0</v>
      </c>
      <c r="D7" s="24"/>
      <c r="E7" s="24">
        <v>0</v>
      </c>
      <c r="F7" s="24">
        <v>0</v>
      </c>
      <c r="G7" s="24">
        <v>0</v>
      </c>
      <c r="H7" s="24">
        <v>0</v>
      </c>
      <c r="I7" s="24">
        <v>-3478111328</v>
      </c>
      <c r="J7" s="24">
        <v>-3256600000</v>
      </c>
      <c r="K7" s="24">
        <v>-221511328</v>
      </c>
      <c r="N7" s="10"/>
      <c r="O7" s="11"/>
    </row>
    <row r="8" spans="1:16" hidden="1" outlineLevel="1">
      <c r="A8" s="23" t="s">
        <v>16</v>
      </c>
      <c r="B8" s="24">
        <v>-211611218</v>
      </c>
      <c r="C8" s="24">
        <v>0</v>
      </c>
      <c r="D8" s="24"/>
      <c r="E8" s="24">
        <v>0</v>
      </c>
      <c r="F8" s="24">
        <v>0</v>
      </c>
      <c r="G8" s="24">
        <v>0</v>
      </c>
      <c r="H8" s="24">
        <v>0</v>
      </c>
      <c r="I8" s="24">
        <v>-211611218</v>
      </c>
      <c r="J8" s="24">
        <v>-206000000</v>
      </c>
      <c r="K8" s="24">
        <v>-5611218</v>
      </c>
      <c r="N8" s="10"/>
      <c r="O8" s="11"/>
    </row>
    <row r="9" spans="1:16" collapsed="1">
      <c r="A9" s="21" t="s">
        <v>17</v>
      </c>
      <c r="B9" s="22">
        <v>-796779630</v>
      </c>
      <c r="C9" s="22">
        <v>1507303728</v>
      </c>
      <c r="D9" s="22"/>
      <c r="E9" s="22">
        <v>2723332782</v>
      </c>
      <c r="F9" s="22">
        <v>0</v>
      </c>
      <c r="G9" s="22">
        <v>4230636510</v>
      </c>
      <c r="H9" s="22">
        <v>0</v>
      </c>
      <c r="I9" s="22">
        <v>3433856880</v>
      </c>
      <c r="J9" s="22">
        <v>3447281357</v>
      </c>
      <c r="K9" s="22">
        <v>-13424477</v>
      </c>
      <c r="N9" s="10"/>
      <c r="O9" s="11"/>
    </row>
    <row r="10" spans="1:16" hidden="1" outlineLevel="1">
      <c r="A10" s="23" t="s">
        <v>18</v>
      </c>
      <c r="B10" s="24">
        <v>0</v>
      </c>
      <c r="C10" s="24">
        <v>6660446</v>
      </c>
      <c r="D10" s="24"/>
      <c r="E10" s="24">
        <v>111600</v>
      </c>
      <c r="F10" s="24">
        <v>0</v>
      </c>
      <c r="G10" s="24">
        <v>6772046</v>
      </c>
      <c r="H10" s="24">
        <v>0</v>
      </c>
      <c r="I10" s="24">
        <v>6772046</v>
      </c>
      <c r="J10" s="24">
        <v>8807119</v>
      </c>
      <c r="K10" s="24">
        <v>-2035073</v>
      </c>
      <c r="N10" s="10"/>
      <c r="O10" s="13"/>
    </row>
    <row r="11" spans="1:16" hidden="1" outlineLevel="1">
      <c r="A11" s="23" t="s">
        <v>19</v>
      </c>
      <c r="B11" s="24">
        <v>-12105145</v>
      </c>
      <c r="C11" s="24">
        <v>136889082</v>
      </c>
      <c r="D11" s="24"/>
      <c r="E11" s="24">
        <v>26076191</v>
      </c>
      <c r="F11" s="24">
        <v>0</v>
      </c>
      <c r="G11" s="24">
        <v>162965273</v>
      </c>
      <c r="H11" s="24">
        <v>0</v>
      </c>
      <c r="I11" s="24">
        <v>150860128</v>
      </c>
      <c r="J11" s="24">
        <v>150713642</v>
      </c>
      <c r="K11" s="24">
        <v>146486</v>
      </c>
      <c r="N11" s="10"/>
      <c r="O11" s="13"/>
    </row>
    <row r="12" spans="1:16" hidden="1" outlineLevel="1">
      <c r="A12" s="23" t="s">
        <v>20</v>
      </c>
      <c r="B12" s="24">
        <v>-28097387</v>
      </c>
      <c r="C12" s="24">
        <v>0</v>
      </c>
      <c r="D12" s="24"/>
      <c r="E12" s="24">
        <v>83122403</v>
      </c>
      <c r="F12" s="24">
        <v>0</v>
      </c>
      <c r="G12" s="24">
        <v>83122403</v>
      </c>
      <c r="H12" s="24">
        <v>0</v>
      </c>
      <c r="I12" s="24">
        <v>55025016</v>
      </c>
      <c r="J12" s="24">
        <v>55960000</v>
      </c>
      <c r="K12" s="24">
        <v>-934984</v>
      </c>
      <c r="N12" s="10"/>
      <c r="O12" s="13"/>
    </row>
    <row r="13" spans="1:16" hidden="1" outlineLevel="1">
      <c r="A13" s="23" t="s">
        <v>21</v>
      </c>
      <c r="B13" s="24">
        <v>-1504729</v>
      </c>
      <c r="C13" s="24">
        <v>48167522</v>
      </c>
      <c r="D13" s="24"/>
      <c r="E13" s="24">
        <v>45882321</v>
      </c>
      <c r="F13" s="24">
        <v>0</v>
      </c>
      <c r="G13" s="24">
        <v>94049843</v>
      </c>
      <c r="H13" s="24">
        <v>0</v>
      </c>
      <c r="I13" s="24">
        <v>92545114</v>
      </c>
      <c r="J13" s="24">
        <v>85633087</v>
      </c>
      <c r="K13" s="24">
        <v>6912027</v>
      </c>
      <c r="N13" s="10"/>
      <c r="O13" s="13"/>
    </row>
    <row r="14" spans="1:16" hidden="1" outlineLevel="1">
      <c r="A14" s="23" t="s">
        <v>22</v>
      </c>
      <c r="B14" s="24">
        <v>-12943777</v>
      </c>
      <c r="C14" s="24">
        <v>7578830</v>
      </c>
      <c r="D14" s="24"/>
      <c r="E14" s="24">
        <v>4837156</v>
      </c>
      <c r="F14" s="24">
        <v>0</v>
      </c>
      <c r="G14" s="24">
        <v>12415986</v>
      </c>
      <c r="H14" s="24">
        <v>0</v>
      </c>
      <c r="I14" s="24">
        <v>-527791</v>
      </c>
      <c r="J14" s="24">
        <v>0</v>
      </c>
      <c r="K14" s="24">
        <v>-527791</v>
      </c>
      <c r="N14" s="10"/>
      <c r="O14" s="13"/>
    </row>
    <row r="15" spans="1:16" hidden="1" outlineLevel="1">
      <c r="A15" s="23" t="s">
        <v>23</v>
      </c>
      <c r="B15" s="24">
        <v>0</v>
      </c>
      <c r="C15" s="24">
        <v>0</v>
      </c>
      <c r="D15" s="24"/>
      <c r="E15" s="24">
        <v>1048396</v>
      </c>
      <c r="F15" s="24">
        <v>0</v>
      </c>
      <c r="G15" s="24">
        <v>1048396</v>
      </c>
      <c r="H15" s="24">
        <v>0</v>
      </c>
      <c r="I15" s="24">
        <v>1048396</v>
      </c>
      <c r="J15" s="24">
        <v>1560000</v>
      </c>
      <c r="K15" s="24">
        <v>-511604</v>
      </c>
      <c r="N15" s="10"/>
      <c r="O15" s="13"/>
    </row>
    <row r="16" spans="1:16" hidden="1" outlineLevel="1">
      <c r="A16" s="23" t="s">
        <v>24</v>
      </c>
      <c r="B16" s="24">
        <v>0</v>
      </c>
      <c r="C16" s="24">
        <v>0</v>
      </c>
      <c r="D16" s="24"/>
      <c r="E16" s="24">
        <v>79503353</v>
      </c>
      <c r="F16" s="24">
        <v>0</v>
      </c>
      <c r="G16" s="24">
        <v>79503353</v>
      </c>
      <c r="H16" s="24">
        <v>0</v>
      </c>
      <c r="I16" s="24">
        <v>79503353</v>
      </c>
      <c r="J16" s="24">
        <v>83886000</v>
      </c>
      <c r="K16" s="24">
        <v>-4382647</v>
      </c>
      <c r="N16" s="10"/>
      <c r="O16" s="13"/>
    </row>
    <row r="17" spans="1:15" hidden="1" outlineLevel="1">
      <c r="A17" s="23" t="s">
        <v>25</v>
      </c>
      <c r="B17" s="24">
        <v>0</v>
      </c>
      <c r="C17" s="24">
        <v>0</v>
      </c>
      <c r="D17" s="24"/>
      <c r="E17" s="24">
        <v>2414275</v>
      </c>
      <c r="F17" s="24">
        <v>0</v>
      </c>
      <c r="G17" s="24">
        <v>2414275</v>
      </c>
      <c r="H17" s="24">
        <v>0</v>
      </c>
      <c r="I17" s="24">
        <v>2414275</v>
      </c>
      <c r="J17" s="24">
        <v>4895616</v>
      </c>
      <c r="K17" s="24">
        <v>-2481341</v>
      </c>
      <c r="N17" s="10"/>
      <c r="O17" s="13"/>
    </row>
    <row r="18" spans="1:15" hidden="1" outlineLevel="1">
      <c r="A18" s="23" t="s">
        <v>26</v>
      </c>
      <c r="B18" s="24">
        <v>0</v>
      </c>
      <c r="C18" s="24">
        <v>0</v>
      </c>
      <c r="D18" s="24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N18" s="10"/>
      <c r="O18" s="13"/>
    </row>
    <row r="19" spans="1:15" hidden="1" outlineLevel="1">
      <c r="A19" s="23" t="s">
        <v>27</v>
      </c>
      <c r="B19" s="24">
        <v>-1179900</v>
      </c>
      <c r="C19" s="24">
        <v>9463127</v>
      </c>
      <c r="D19" s="24"/>
      <c r="E19" s="24">
        <v>70051304</v>
      </c>
      <c r="F19" s="24">
        <v>0</v>
      </c>
      <c r="G19" s="24">
        <v>79514431</v>
      </c>
      <c r="H19" s="24">
        <v>0</v>
      </c>
      <c r="I19" s="24">
        <v>78334531</v>
      </c>
      <c r="J19" s="24">
        <v>89923414</v>
      </c>
      <c r="K19" s="24">
        <v>-11588883</v>
      </c>
      <c r="N19" s="10"/>
      <c r="O19" s="14"/>
    </row>
    <row r="20" spans="1:15" hidden="1" outlineLevel="1">
      <c r="A20" s="23" t="s">
        <v>28</v>
      </c>
      <c r="B20" s="24">
        <v>0</v>
      </c>
      <c r="C20" s="24">
        <v>0</v>
      </c>
      <c r="D20" s="24"/>
      <c r="E20" s="24">
        <v>7412496</v>
      </c>
      <c r="F20" s="24">
        <v>0</v>
      </c>
      <c r="G20" s="24">
        <v>7412496</v>
      </c>
      <c r="H20" s="24">
        <v>0</v>
      </c>
      <c r="I20" s="24">
        <v>7412496</v>
      </c>
      <c r="J20" s="24">
        <v>5500000</v>
      </c>
      <c r="K20" s="24">
        <v>1912496</v>
      </c>
      <c r="N20" s="10"/>
      <c r="O20" s="12"/>
    </row>
    <row r="21" spans="1:15" hidden="1" outlineLevel="1">
      <c r="A21" s="23" t="s">
        <v>29</v>
      </c>
      <c r="B21" s="24">
        <v>-580011364</v>
      </c>
      <c r="C21" s="24">
        <v>0</v>
      </c>
      <c r="D21" s="24"/>
      <c r="E21" s="24">
        <v>580011364</v>
      </c>
      <c r="F21" s="24">
        <v>0</v>
      </c>
      <c r="G21" s="24">
        <v>580011364</v>
      </c>
      <c r="H21" s="24">
        <v>0</v>
      </c>
      <c r="I21" s="24">
        <v>0</v>
      </c>
      <c r="J21" s="24">
        <v>0</v>
      </c>
      <c r="K21" s="24">
        <v>0</v>
      </c>
      <c r="N21" s="10"/>
      <c r="O21" s="12"/>
    </row>
    <row r="22" spans="1:15" hidden="1" outlineLevel="1">
      <c r="A22" s="23" t="s">
        <v>30</v>
      </c>
      <c r="B22" s="24">
        <v>-23761656</v>
      </c>
      <c r="C22" s="24">
        <v>0</v>
      </c>
      <c r="D22" s="24"/>
      <c r="E22" s="24">
        <v>215032857</v>
      </c>
      <c r="F22" s="24">
        <v>0</v>
      </c>
      <c r="G22" s="24">
        <v>215032857</v>
      </c>
      <c r="H22" s="24">
        <v>0</v>
      </c>
      <c r="I22" s="24">
        <v>191271201</v>
      </c>
      <c r="J22" s="24">
        <v>172463580</v>
      </c>
      <c r="K22" s="24">
        <v>18807621</v>
      </c>
      <c r="N22" s="10"/>
      <c r="O22" s="13"/>
    </row>
    <row r="23" spans="1:15" hidden="1" outlineLevel="1">
      <c r="A23" s="23" t="s">
        <v>31</v>
      </c>
      <c r="B23" s="24">
        <v>-3999588</v>
      </c>
      <c r="C23" s="24">
        <v>19625488</v>
      </c>
      <c r="D23" s="24"/>
      <c r="E23" s="24">
        <v>35491293</v>
      </c>
      <c r="F23" s="24">
        <v>0</v>
      </c>
      <c r="G23" s="24">
        <v>55116781</v>
      </c>
      <c r="H23" s="24">
        <v>0</v>
      </c>
      <c r="I23" s="24">
        <v>51117193</v>
      </c>
      <c r="J23" s="24">
        <v>47695868</v>
      </c>
      <c r="K23" s="24">
        <v>3421325</v>
      </c>
      <c r="N23" s="10"/>
      <c r="O23" s="12"/>
    </row>
    <row r="24" spans="1:15" hidden="1" outlineLevel="1">
      <c r="A24" s="23" t="s">
        <v>32</v>
      </c>
      <c r="B24" s="24">
        <v>0</v>
      </c>
      <c r="C24" s="24">
        <v>0</v>
      </c>
      <c r="D24" s="24"/>
      <c r="E24" s="24">
        <v>64204087</v>
      </c>
      <c r="F24" s="24">
        <v>0</v>
      </c>
      <c r="G24" s="24">
        <v>64204087</v>
      </c>
      <c r="H24" s="24">
        <v>0</v>
      </c>
      <c r="I24" s="24">
        <v>64204087</v>
      </c>
      <c r="J24" s="24">
        <v>64000000</v>
      </c>
      <c r="K24" s="24">
        <v>204087</v>
      </c>
      <c r="N24" s="10"/>
      <c r="O24" s="13"/>
    </row>
    <row r="25" spans="1:15" hidden="1" outlineLevel="1">
      <c r="A25" s="23" t="s">
        <v>33</v>
      </c>
      <c r="B25" s="24">
        <v>-9163190</v>
      </c>
      <c r="C25" s="24">
        <v>53956031</v>
      </c>
      <c r="D25" s="24"/>
      <c r="E25" s="24">
        <v>635247784</v>
      </c>
      <c r="F25" s="24">
        <v>0</v>
      </c>
      <c r="G25" s="24">
        <v>689203815</v>
      </c>
      <c r="H25" s="24">
        <v>0</v>
      </c>
      <c r="I25" s="24">
        <v>680040625</v>
      </c>
      <c r="J25" s="24">
        <v>657056035</v>
      </c>
      <c r="K25" s="24">
        <v>22984590</v>
      </c>
      <c r="N25" s="10"/>
      <c r="O25" s="13"/>
    </row>
    <row r="26" spans="1:15" hidden="1" outlineLevel="1">
      <c r="A26" s="23" t="s">
        <v>34</v>
      </c>
      <c r="B26" s="24">
        <v>-1011084</v>
      </c>
      <c r="C26" s="24">
        <v>0</v>
      </c>
      <c r="D26" s="24"/>
      <c r="E26" s="24">
        <v>128970078</v>
      </c>
      <c r="F26" s="24">
        <v>0</v>
      </c>
      <c r="G26" s="24">
        <v>128970078</v>
      </c>
      <c r="H26" s="24">
        <v>0</v>
      </c>
      <c r="I26" s="24">
        <v>127958994</v>
      </c>
      <c r="J26" s="24">
        <v>149061000</v>
      </c>
      <c r="K26" s="24">
        <v>-21102006</v>
      </c>
      <c r="N26" s="10"/>
      <c r="O26" s="12"/>
    </row>
    <row r="27" spans="1:15" hidden="1" outlineLevel="1">
      <c r="A27" s="23" t="s">
        <v>35</v>
      </c>
      <c r="B27" s="24">
        <v>0</v>
      </c>
      <c r="C27" s="24">
        <v>46831019</v>
      </c>
      <c r="D27" s="24"/>
      <c r="E27" s="24">
        <v>225216566</v>
      </c>
      <c r="F27" s="24">
        <v>0</v>
      </c>
      <c r="G27" s="24">
        <v>272047585</v>
      </c>
      <c r="H27" s="24">
        <v>0</v>
      </c>
      <c r="I27" s="24">
        <v>272047585</v>
      </c>
      <c r="J27" s="24">
        <v>277151024</v>
      </c>
      <c r="K27" s="24">
        <v>-5103439</v>
      </c>
      <c r="N27" s="10"/>
      <c r="O27" s="14"/>
    </row>
    <row r="28" spans="1:15" hidden="1" outlineLevel="1">
      <c r="A28" s="23" t="s">
        <v>36</v>
      </c>
      <c r="B28" s="24">
        <v>-2490000</v>
      </c>
      <c r="C28" s="24">
        <v>52215330</v>
      </c>
      <c r="D28" s="24"/>
      <c r="E28" s="24">
        <v>2617263</v>
      </c>
      <c r="F28" s="24">
        <v>0</v>
      </c>
      <c r="G28" s="24">
        <v>54832593</v>
      </c>
      <c r="H28" s="24">
        <v>0</v>
      </c>
      <c r="I28" s="24">
        <v>52342593</v>
      </c>
      <c r="J28" s="24">
        <v>63591053</v>
      </c>
      <c r="K28" s="24">
        <v>-11248460</v>
      </c>
      <c r="N28" s="10"/>
      <c r="O28" s="14"/>
    </row>
    <row r="29" spans="1:15" hidden="1" outlineLevel="1">
      <c r="A29" s="23" t="s">
        <v>37</v>
      </c>
      <c r="B29" s="24">
        <v>-1782000</v>
      </c>
      <c r="C29" s="24">
        <v>47713211</v>
      </c>
      <c r="D29" s="24"/>
      <c r="E29" s="24">
        <v>1926336</v>
      </c>
      <c r="F29" s="24">
        <v>0</v>
      </c>
      <c r="G29" s="24">
        <v>49639547</v>
      </c>
      <c r="H29" s="24">
        <v>0</v>
      </c>
      <c r="I29" s="24">
        <v>47857547</v>
      </c>
      <c r="J29" s="24">
        <v>59529266</v>
      </c>
      <c r="K29" s="24">
        <v>-11671719</v>
      </c>
      <c r="N29" s="10"/>
      <c r="O29" s="14"/>
    </row>
    <row r="30" spans="1:15" hidden="1" outlineLevel="1">
      <c r="A30" s="23" t="s">
        <v>38</v>
      </c>
      <c r="B30" s="24">
        <v>-7137000</v>
      </c>
      <c r="C30" s="24">
        <v>125299966</v>
      </c>
      <c r="D30" s="24"/>
      <c r="E30" s="24">
        <v>5930097</v>
      </c>
      <c r="F30" s="24">
        <v>0</v>
      </c>
      <c r="G30" s="24">
        <v>131230063</v>
      </c>
      <c r="H30" s="24">
        <v>0</v>
      </c>
      <c r="I30" s="24">
        <v>124093063</v>
      </c>
      <c r="J30" s="24">
        <v>123226786</v>
      </c>
      <c r="K30" s="24">
        <v>866277</v>
      </c>
      <c r="N30" s="10"/>
      <c r="O30" s="14"/>
    </row>
    <row r="31" spans="1:15" hidden="1" outlineLevel="1">
      <c r="A31" s="23" t="s">
        <v>39</v>
      </c>
      <c r="B31" s="24">
        <v>-2358000</v>
      </c>
      <c r="C31" s="24">
        <v>47746361</v>
      </c>
      <c r="D31" s="24"/>
      <c r="E31" s="24">
        <v>2194887</v>
      </c>
      <c r="F31" s="24">
        <v>0</v>
      </c>
      <c r="G31" s="24">
        <v>49941248</v>
      </c>
      <c r="H31" s="24">
        <v>0</v>
      </c>
      <c r="I31" s="24">
        <v>47583248</v>
      </c>
      <c r="J31" s="24">
        <v>47574670</v>
      </c>
      <c r="K31" s="24">
        <v>8578</v>
      </c>
      <c r="N31" s="10"/>
      <c r="O31" s="14"/>
    </row>
    <row r="32" spans="1:15" hidden="1" outlineLevel="1">
      <c r="A32" s="23" t="s">
        <v>40</v>
      </c>
      <c r="B32" s="24">
        <v>-2046000</v>
      </c>
      <c r="C32" s="24">
        <v>80268071</v>
      </c>
      <c r="D32" s="24"/>
      <c r="E32" s="24">
        <v>1669645</v>
      </c>
      <c r="F32" s="24">
        <v>0</v>
      </c>
      <c r="G32" s="24">
        <v>81937716</v>
      </c>
      <c r="H32" s="24">
        <v>0</v>
      </c>
      <c r="I32" s="24">
        <v>79891716</v>
      </c>
      <c r="J32" s="24">
        <v>75208080</v>
      </c>
      <c r="K32" s="24">
        <v>4683636</v>
      </c>
      <c r="N32" s="10"/>
      <c r="O32" s="14"/>
    </row>
    <row r="33" spans="1:15" hidden="1" outlineLevel="1">
      <c r="A33" s="23" t="s">
        <v>41</v>
      </c>
      <c r="B33" s="24">
        <v>-1656000</v>
      </c>
      <c r="C33" s="24">
        <v>49817899</v>
      </c>
      <c r="D33" s="24"/>
      <c r="E33" s="24">
        <v>1771381</v>
      </c>
      <c r="F33" s="24">
        <v>0</v>
      </c>
      <c r="G33" s="24">
        <v>51589280</v>
      </c>
      <c r="H33" s="24">
        <v>0</v>
      </c>
      <c r="I33" s="24">
        <v>49933280</v>
      </c>
      <c r="J33" s="24">
        <v>61067992</v>
      </c>
      <c r="K33" s="24">
        <v>-11134712</v>
      </c>
      <c r="N33" s="10"/>
      <c r="O33" s="14"/>
    </row>
    <row r="34" spans="1:15" hidden="1" outlineLevel="1">
      <c r="A34" s="23" t="s">
        <v>42</v>
      </c>
      <c r="B34" s="24">
        <v>0</v>
      </c>
      <c r="C34" s="24">
        <v>0</v>
      </c>
      <c r="D34" s="24"/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N34" s="10"/>
      <c r="O34" s="14"/>
    </row>
    <row r="35" spans="1:15" hidden="1" outlineLevel="1">
      <c r="A35" s="23" t="s">
        <v>43</v>
      </c>
      <c r="B35" s="24">
        <v>-3280194</v>
      </c>
      <c r="C35" s="24">
        <v>117223387</v>
      </c>
      <c r="D35" s="24"/>
      <c r="E35" s="24">
        <v>8796342</v>
      </c>
      <c r="F35" s="24">
        <v>0</v>
      </c>
      <c r="G35" s="24">
        <v>126019729</v>
      </c>
      <c r="H35" s="24">
        <v>0</v>
      </c>
      <c r="I35" s="24">
        <v>122739535</v>
      </c>
      <c r="J35" s="24">
        <v>128138302</v>
      </c>
      <c r="K35" s="24">
        <v>-5398767</v>
      </c>
      <c r="N35" s="10"/>
      <c r="O35" s="13"/>
    </row>
    <row r="36" spans="1:15" hidden="1" outlineLevel="1">
      <c r="A36" s="23" t="s">
        <v>44</v>
      </c>
      <c r="B36" s="24">
        <v>-2058358</v>
      </c>
      <c r="C36" s="24">
        <v>128751754</v>
      </c>
      <c r="D36" s="24"/>
      <c r="E36" s="24">
        <v>6151657</v>
      </c>
      <c r="F36" s="24">
        <v>0</v>
      </c>
      <c r="G36" s="24">
        <v>134903411</v>
      </c>
      <c r="H36" s="24">
        <v>0</v>
      </c>
      <c r="I36" s="24">
        <v>132845053</v>
      </c>
      <c r="J36" s="24">
        <v>109143349</v>
      </c>
      <c r="K36" s="24">
        <v>23701704</v>
      </c>
      <c r="N36" s="10"/>
      <c r="O36" s="12"/>
    </row>
    <row r="37" spans="1:15" hidden="1" outlineLevel="1">
      <c r="A37" s="23" t="s">
        <v>45</v>
      </c>
      <c r="B37" s="24">
        <v>-7455254</v>
      </c>
      <c r="C37" s="24">
        <v>175724135</v>
      </c>
      <c r="D37" s="24"/>
      <c r="E37" s="24">
        <v>9553630</v>
      </c>
      <c r="F37" s="24">
        <v>0</v>
      </c>
      <c r="G37" s="24">
        <v>185277765</v>
      </c>
      <c r="H37" s="24">
        <v>0</v>
      </c>
      <c r="I37" s="24">
        <v>177822511</v>
      </c>
      <c r="J37" s="24">
        <v>187210716</v>
      </c>
      <c r="K37" s="24">
        <v>-9388205</v>
      </c>
      <c r="N37" s="10"/>
      <c r="O37" s="13"/>
    </row>
    <row r="38" spans="1:15" hidden="1" outlineLevel="1">
      <c r="A38" s="23" t="s">
        <v>46</v>
      </c>
      <c r="B38" s="24">
        <v>-32400</v>
      </c>
      <c r="C38" s="24">
        <v>144599380</v>
      </c>
      <c r="D38" s="24"/>
      <c r="E38" s="24">
        <v>13973918</v>
      </c>
      <c r="F38" s="24">
        <v>0</v>
      </c>
      <c r="G38" s="24">
        <v>158573298</v>
      </c>
      <c r="H38" s="24">
        <v>0</v>
      </c>
      <c r="I38" s="24">
        <v>158540898</v>
      </c>
      <c r="J38" s="24">
        <v>146763534</v>
      </c>
      <c r="K38" s="24">
        <v>11777364</v>
      </c>
      <c r="N38" s="10"/>
      <c r="O38" s="13"/>
    </row>
    <row r="39" spans="1:15" hidden="1" outlineLevel="1">
      <c r="A39" s="23" t="s">
        <v>47</v>
      </c>
      <c r="B39" s="24">
        <v>0</v>
      </c>
      <c r="C39" s="24">
        <v>0</v>
      </c>
      <c r="D39" s="24"/>
      <c r="E39" s="24">
        <v>149594513</v>
      </c>
      <c r="F39" s="24">
        <v>0</v>
      </c>
      <c r="G39" s="24">
        <v>149594513</v>
      </c>
      <c r="H39" s="24">
        <v>0</v>
      </c>
      <c r="I39" s="24">
        <v>149594513</v>
      </c>
      <c r="J39" s="24">
        <v>163982000</v>
      </c>
      <c r="K39" s="24">
        <v>-14387487</v>
      </c>
      <c r="N39" s="10"/>
      <c r="O39" s="13"/>
    </row>
    <row r="40" spans="1:15" hidden="1" outlineLevel="1">
      <c r="A40" s="23" t="s">
        <v>48</v>
      </c>
      <c r="B40" s="24">
        <v>-30960477</v>
      </c>
      <c r="C40" s="24">
        <v>109599002</v>
      </c>
      <c r="D40" s="24"/>
      <c r="E40" s="24">
        <v>8206076</v>
      </c>
      <c r="F40" s="24">
        <v>0</v>
      </c>
      <c r="G40" s="24">
        <v>117805078</v>
      </c>
      <c r="H40" s="24">
        <v>0</v>
      </c>
      <c r="I40" s="24">
        <v>86844601</v>
      </c>
      <c r="J40" s="24">
        <v>92568105</v>
      </c>
      <c r="K40" s="24">
        <v>-5723504</v>
      </c>
      <c r="N40" s="10"/>
      <c r="O40" s="13"/>
    </row>
    <row r="41" spans="1:15" hidden="1" outlineLevel="1">
      <c r="A41" s="23" t="s">
        <v>49</v>
      </c>
      <c r="B41" s="24">
        <v>-31378536</v>
      </c>
      <c r="C41" s="24">
        <v>0</v>
      </c>
      <c r="D41" s="24"/>
      <c r="E41" s="24">
        <v>229579977</v>
      </c>
      <c r="F41" s="24">
        <v>0</v>
      </c>
      <c r="G41" s="24">
        <v>229579977</v>
      </c>
      <c r="H41" s="24">
        <v>0</v>
      </c>
      <c r="I41" s="24">
        <v>198201441</v>
      </c>
      <c r="J41" s="24">
        <v>190054288</v>
      </c>
      <c r="K41" s="24">
        <v>8147153</v>
      </c>
      <c r="N41" s="10"/>
      <c r="O41" s="13"/>
    </row>
    <row r="42" spans="1:15" hidden="1" outlineLevel="1">
      <c r="A42" s="23" t="s">
        <v>50</v>
      </c>
      <c r="B42" s="24">
        <v>-8944698</v>
      </c>
      <c r="C42" s="24">
        <v>39816244</v>
      </c>
      <c r="D42" s="24"/>
      <c r="E42" s="24">
        <v>2620950</v>
      </c>
      <c r="F42" s="24">
        <v>0</v>
      </c>
      <c r="G42" s="24">
        <v>42437194</v>
      </c>
      <c r="H42" s="24">
        <v>0</v>
      </c>
      <c r="I42" s="24">
        <v>33492496</v>
      </c>
      <c r="J42" s="24">
        <v>27957544</v>
      </c>
      <c r="K42" s="24">
        <v>5534952</v>
      </c>
      <c r="N42" s="10"/>
      <c r="O42" s="13"/>
    </row>
    <row r="43" spans="1:15" hidden="1" outlineLevel="1">
      <c r="A43" s="23" t="s">
        <v>51</v>
      </c>
      <c r="B43" s="24">
        <v>-3607308</v>
      </c>
      <c r="C43" s="24">
        <v>0</v>
      </c>
      <c r="D43" s="24"/>
      <c r="E43" s="24">
        <v>54765745</v>
      </c>
      <c r="F43" s="24">
        <v>0</v>
      </c>
      <c r="G43" s="24">
        <v>54765745</v>
      </c>
      <c r="H43" s="24">
        <v>0</v>
      </c>
      <c r="I43" s="24">
        <v>51158437</v>
      </c>
      <c r="J43" s="24">
        <v>52800000</v>
      </c>
      <c r="K43" s="24">
        <v>-1641563</v>
      </c>
      <c r="N43" s="10"/>
      <c r="O43" s="12"/>
    </row>
    <row r="44" spans="1:15" hidden="1" outlineLevel="1">
      <c r="A44" s="23" t="s">
        <v>52</v>
      </c>
      <c r="B44" s="24">
        <v>-17815585</v>
      </c>
      <c r="C44" s="24">
        <v>59357443</v>
      </c>
      <c r="D44" s="24"/>
      <c r="E44" s="24">
        <v>13722784</v>
      </c>
      <c r="F44" s="24">
        <v>0</v>
      </c>
      <c r="G44" s="24">
        <v>73080227</v>
      </c>
      <c r="H44" s="24">
        <v>0</v>
      </c>
      <c r="I44" s="24">
        <v>55264642</v>
      </c>
      <c r="J44" s="24">
        <v>58182117</v>
      </c>
      <c r="K44" s="24">
        <v>-2917475</v>
      </c>
      <c r="N44" s="10"/>
      <c r="O44" s="12"/>
    </row>
    <row r="45" spans="1:15" hidden="1" outlineLevel="1">
      <c r="A45" s="23" t="s">
        <v>53</v>
      </c>
      <c r="B45" s="24">
        <v>0</v>
      </c>
      <c r="C45" s="24">
        <v>0</v>
      </c>
      <c r="D45" s="24"/>
      <c r="E45" s="24">
        <v>1893764</v>
      </c>
      <c r="F45" s="24">
        <v>0</v>
      </c>
      <c r="G45" s="24">
        <v>1893764</v>
      </c>
      <c r="H45" s="24">
        <v>0</v>
      </c>
      <c r="I45" s="24">
        <v>1893764</v>
      </c>
      <c r="J45" s="24">
        <v>1905510</v>
      </c>
      <c r="K45" s="24">
        <v>-11746</v>
      </c>
      <c r="N45" s="10"/>
      <c r="O45" s="15"/>
    </row>
    <row r="46" spans="1:15" hidden="1" outlineLevel="1">
      <c r="A46" s="23" t="s">
        <v>54</v>
      </c>
      <c r="B46" s="24">
        <v>0</v>
      </c>
      <c r="C46" s="24">
        <v>0</v>
      </c>
      <c r="D46" s="24"/>
      <c r="E46" s="24">
        <v>3730293</v>
      </c>
      <c r="F46" s="24">
        <v>0</v>
      </c>
      <c r="G46" s="24">
        <v>3730293</v>
      </c>
      <c r="H46" s="24">
        <v>0</v>
      </c>
      <c r="I46" s="24">
        <v>3730293</v>
      </c>
      <c r="J46" s="24">
        <v>4071660</v>
      </c>
      <c r="K46" s="24">
        <v>-341367</v>
      </c>
      <c r="N46" s="10"/>
      <c r="O46" s="13"/>
    </row>
    <row r="47" spans="1:15" collapsed="1">
      <c r="A47" s="21" t="s">
        <v>55</v>
      </c>
      <c r="B47" s="22">
        <v>-16093277</v>
      </c>
      <c r="C47" s="22">
        <v>0</v>
      </c>
      <c r="D47" s="22"/>
      <c r="E47" s="22">
        <v>30690816</v>
      </c>
      <c r="F47" s="22">
        <v>0</v>
      </c>
      <c r="G47" s="22">
        <v>30690816</v>
      </c>
      <c r="H47" s="22">
        <v>0</v>
      </c>
      <c r="I47" s="22">
        <v>14597539</v>
      </c>
      <c r="J47" s="22">
        <v>11806968</v>
      </c>
      <c r="K47" s="22">
        <v>2790571</v>
      </c>
      <c r="N47" s="10"/>
    </row>
    <row r="48" spans="1:15" hidden="1" outlineLevel="1">
      <c r="A48" s="23" t="s">
        <v>56</v>
      </c>
      <c r="B48" s="24">
        <v>-16093277</v>
      </c>
      <c r="C48" s="24">
        <v>0</v>
      </c>
      <c r="D48" s="24"/>
      <c r="E48" s="24">
        <v>30690816</v>
      </c>
      <c r="F48" s="24">
        <v>0</v>
      </c>
      <c r="G48" s="24">
        <v>30690816</v>
      </c>
      <c r="H48" s="24">
        <v>0</v>
      </c>
      <c r="I48" s="24">
        <v>14597539</v>
      </c>
      <c r="J48" s="24">
        <v>11806968</v>
      </c>
      <c r="K48" s="24">
        <v>2790571</v>
      </c>
      <c r="N48" s="10"/>
    </row>
    <row r="49" spans="1:14" collapsed="1">
      <c r="A49" s="21" t="s">
        <v>57</v>
      </c>
      <c r="B49" s="22">
        <v>-705188130</v>
      </c>
      <c r="C49" s="22">
        <v>5625202060</v>
      </c>
      <c r="D49" s="22"/>
      <c r="E49" s="22">
        <v>3144561153</v>
      </c>
      <c r="F49" s="22">
        <v>0</v>
      </c>
      <c r="G49" s="22">
        <v>8769763213</v>
      </c>
      <c r="H49" s="22">
        <v>0</v>
      </c>
      <c r="I49" s="22">
        <v>8064575083</v>
      </c>
      <c r="J49" s="22">
        <v>8145984248</v>
      </c>
      <c r="K49" s="22">
        <v>-81409165</v>
      </c>
      <c r="N49" s="10"/>
    </row>
    <row r="50" spans="1:14" hidden="1" outlineLevel="1">
      <c r="A50" s="23" t="s">
        <v>58</v>
      </c>
      <c r="B50" s="24">
        <v>0</v>
      </c>
      <c r="C50" s="24">
        <v>8254905</v>
      </c>
      <c r="D50" s="24"/>
      <c r="E50" s="24">
        <v>9090</v>
      </c>
      <c r="F50" s="24">
        <v>0</v>
      </c>
      <c r="G50" s="24">
        <v>8263995</v>
      </c>
      <c r="H50" s="24">
        <v>0</v>
      </c>
      <c r="I50" s="24">
        <v>8263995</v>
      </c>
      <c r="J50" s="24">
        <v>9298869</v>
      </c>
      <c r="K50" s="24">
        <v>-1034874</v>
      </c>
      <c r="N50" s="10"/>
    </row>
    <row r="51" spans="1:14" hidden="1" outlineLevel="1">
      <c r="A51" s="23" t="s">
        <v>59</v>
      </c>
      <c r="B51" s="24">
        <v>-58130536</v>
      </c>
      <c r="C51" s="24">
        <v>146805278</v>
      </c>
      <c r="D51" s="24"/>
      <c r="E51" s="24">
        <v>50648263</v>
      </c>
      <c r="F51" s="24">
        <v>0</v>
      </c>
      <c r="G51" s="24">
        <v>197453541</v>
      </c>
      <c r="H51" s="24">
        <v>0</v>
      </c>
      <c r="I51" s="24">
        <v>139323005</v>
      </c>
      <c r="J51" s="24">
        <v>172007955</v>
      </c>
      <c r="K51" s="24">
        <v>-32684950</v>
      </c>
      <c r="N51" s="10"/>
    </row>
    <row r="52" spans="1:14" hidden="1" outlineLevel="1">
      <c r="A52" s="23" t="s">
        <v>60</v>
      </c>
      <c r="B52" s="24">
        <v>-23468968</v>
      </c>
      <c r="C52" s="24">
        <v>219813772</v>
      </c>
      <c r="D52" s="24"/>
      <c r="E52" s="24">
        <v>52334815</v>
      </c>
      <c r="F52" s="24">
        <v>0</v>
      </c>
      <c r="G52" s="24">
        <v>272148587</v>
      </c>
      <c r="H52" s="24">
        <v>0</v>
      </c>
      <c r="I52" s="24">
        <v>248679619</v>
      </c>
      <c r="J52" s="24">
        <v>223804126</v>
      </c>
      <c r="K52" s="24">
        <v>24875493</v>
      </c>
      <c r="N52" s="10"/>
    </row>
    <row r="53" spans="1:14" hidden="1" outlineLevel="1">
      <c r="A53" s="23" t="s">
        <v>61</v>
      </c>
      <c r="B53" s="24">
        <v>-26859606</v>
      </c>
      <c r="C53" s="24">
        <v>217610818</v>
      </c>
      <c r="D53" s="24"/>
      <c r="E53" s="24">
        <v>61634303</v>
      </c>
      <c r="F53" s="24">
        <v>0</v>
      </c>
      <c r="G53" s="24">
        <v>279245121</v>
      </c>
      <c r="H53" s="24">
        <v>0</v>
      </c>
      <c r="I53" s="24">
        <v>252385515</v>
      </c>
      <c r="J53" s="24">
        <v>223157898</v>
      </c>
      <c r="K53" s="24">
        <v>29227617</v>
      </c>
      <c r="N53" s="10"/>
    </row>
    <row r="54" spans="1:14" hidden="1" outlineLevel="1">
      <c r="A54" s="23" t="s">
        <v>62</v>
      </c>
      <c r="B54" s="24">
        <v>-24182141</v>
      </c>
      <c r="C54" s="24">
        <v>233783686</v>
      </c>
      <c r="D54" s="24"/>
      <c r="E54" s="24">
        <v>63850101</v>
      </c>
      <c r="F54" s="24">
        <v>0</v>
      </c>
      <c r="G54" s="24">
        <v>297633787</v>
      </c>
      <c r="H54" s="24">
        <v>0</v>
      </c>
      <c r="I54" s="24">
        <v>273451646</v>
      </c>
      <c r="J54" s="24">
        <v>267632512</v>
      </c>
      <c r="K54" s="24">
        <v>5819134</v>
      </c>
      <c r="N54" s="10"/>
    </row>
    <row r="55" spans="1:14" hidden="1" outlineLevel="1">
      <c r="A55" s="23" t="s">
        <v>63</v>
      </c>
      <c r="B55" s="24">
        <v>-30870392</v>
      </c>
      <c r="C55" s="24">
        <v>295550304</v>
      </c>
      <c r="D55" s="24"/>
      <c r="E55" s="24">
        <v>89385565</v>
      </c>
      <c r="F55" s="24">
        <v>0</v>
      </c>
      <c r="G55" s="24">
        <v>384935869</v>
      </c>
      <c r="H55" s="24">
        <v>0</v>
      </c>
      <c r="I55" s="24">
        <v>354065477</v>
      </c>
      <c r="J55" s="24">
        <v>344698429</v>
      </c>
      <c r="K55" s="24">
        <v>9367048</v>
      </c>
      <c r="N55" s="10"/>
    </row>
    <row r="56" spans="1:14" hidden="1" outlineLevel="1">
      <c r="A56" s="23" t="s">
        <v>64</v>
      </c>
      <c r="B56" s="24">
        <v>-34614298</v>
      </c>
      <c r="C56" s="24">
        <v>234371583</v>
      </c>
      <c r="D56" s="24"/>
      <c r="E56" s="24">
        <v>95338413</v>
      </c>
      <c r="F56" s="24">
        <v>0</v>
      </c>
      <c r="G56" s="24">
        <v>329709996</v>
      </c>
      <c r="H56" s="24">
        <v>0</v>
      </c>
      <c r="I56" s="24">
        <v>295095698</v>
      </c>
      <c r="J56" s="24">
        <v>323117730</v>
      </c>
      <c r="K56" s="24">
        <v>-28022032</v>
      </c>
      <c r="N56" s="10"/>
    </row>
    <row r="57" spans="1:14" hidden="1" outlineLevel="1">
      <c r="A57" s="23" t="s">
        <v>65</v>
      </c>
      <c r="B57" s="24">
        <v>-44908586</v>
      </c>
      <c r="C57" s="24">
        <v>314871652</v>
      </c>
      <c r="D57" s="24"/>
      <c r="E57" s="24">
        <v>98134756</v>
      </c>
      <c r="F57" s="24">
        <v>0</v>
      </c>
      <c r="G57" s="24">
        <v>413006408</v>
      </c>
      <c r="H57" s="24">
        <v>0</v>
      </c>
      <c r="I57" s="24">
        <v>368097822</v>
      </c>
      <c r="J57" s="24">
        <v>380600384</v>
      </c>
      <c r="K57" s="24">
        <v>-12502562</v>
      </c>
      <c r="N57" s="10"/>
    </row>
    <row r="58" spans="1:14" hidden="1" outlineLevel="1">
      <c r="A58" s="23" t="s">
        <v>66</v>
      </c>
      <c r="B58" s="24">
        <v>0</v>
      </c>
      <c r="C58" s="24">
        <v>0</v>
      </c>
      <c r="D58" s="24"/>
      <c r="E58" s="24">
        <v>1200950</v>
      </c>
      <c r="F58" s="24">
        <v>0</v>
      </c>
      <c r="G58" s="24">
        <v>1200950</v>
      </c>
      <c r="H58" s="24">
        <v>0</v>
      </c>
      <c r="I58" s="24">
        <v>1200950</v>
      </c>
      <c r="J58" s="24">
        <v>1176762</v>
      </c>
      <c r="K58" s="24">
        <v>24188</v>
      </c>
      <c r="N58" s="10"/>
    </row>
    <row r="59" spans="1:14" hidden="1" outlineLevel="1">
      <c r="A59" s="23" t="s">
        <v>67</v>
      </c>
      <c r="B59" s="24">
        <v>-17078675</v>
      </c>
      <c r="C59" s="24">
        <v>0</v>
      </c>
      <c r="D59" s="24"/>
      <c r="E59" s="24">
        <v>273310969</v>
      </c>
      <c r="F59" s="24">
        <v>0</v>
      </c>
      <c r="G59" s="24">
        <v>273310969</v>
      </c>
      <c r="H59" s="24">
        <v>0</v>
      </c>
      <c r="I59" s="24">
        <v>256232294</v>
      </c>
      <c r="J59" s="24">
        <v>295155128</v>
      </c>
      <c r="K59" s="24">
        <v>-38922834</v>
      </c>
      <c r="N59" s="10"/>
    </row>
    <row r="60" spans="1:14" hidden="1" outlineLevel="1">
      <c r="A60" s="23" t="s">
        <v>68</v>
      </c>
      <c r="B60" s="24">
        <v>-36461921</v>
      </c>
      <c r="C60" s="24">
        <v>641819805</v>
      </c>
      <c r="D60" s="24"/>
      <c r="E60" s="24">
        <v>281847328</v>
      </c>
      <c r="F60" s="24">
        <v>0</v>
      </c>
      <c r="G60" s="24">
        <v>923667133</v>
      </c>
      <c r="H60" s="24">
        <v>0</v>
      </c>
      <c r="I60" s="24">
        <v>887205212</v>
      </c>
      <c r="J60" s="24">
        <v>906550681</v>
      </c>
      <c r="K60" s="24">
        <v>-19345469</v>
      </c>
      <c r="N60" s="10"/>
    </row>
    <row r="61" spans="1:14" hidden="1" outlineLevel="1">
      <c r="A61" s="23" t="s">
        <v>69</v>
      </c>
      <c r="B61" s="24">
        <v>-25428698</v>
      </c>
      <c r="C61" s="24">
        <v>578144927</v>
      </c>
      <c r="D61" s="24"/>
      <c r="E61" s="24">
        <v>276021984</v>
      </c>
      <c r="F61" s="24">
        <v>0</v>
      </c>
      <c r="G61" s="24">
        <v>854166911</v>
      </c>
      <c r="H61" s="24">
        <v>0</v>
      </c>
      <c r="I61" s="24">
        <v>828738213</v>
      </c>
      <c r="J61" s="24">
        <v>840556376</v>
      </c>
      <c r="K61" s="24">
        <v>-11818163</v>
      </c>
      <c r="N61" s="10"/>
    </row>
    <row r="62" spans="1:14" hidden="1" outlineLevel="1">
      <c r="A62" s="23" t="s">
        <v>70</v>
      </c>
      <c r="B62" s="24">
        <v>-60562809</v>
      </c>
      <c r="C62" s="24">
        <v>463031578</v>
      </c>
      <c r="D62" s="24"/>
      <c r="E62" s="24">
        <v>227573772</v>
      </c>
      <c r="F62" s="24">
        <v>0</v>
      </c>
      <c r="G62" s="24">
        <v>690605350</v>
      </c>
      <c r="H62" s="24">
        <v>0</v>
      </c>
      <c r="I62" s="24">
        <v>630042541</v>
      </c>
      <c r="J62" s="24">
        <v>616136591</v>
      </c>
      <c r="K62" s="24">
        <v>13905950</v>
      </c>
      <c r="N62" s="10"/>
    </row>
    <row r="63" spans="1:14" hidden="1" outlineLevel="1">
      <c r="A63" s="23" t="s">
        <v>71</v>
      </c>
      <c r="B63" s="24">
        <v>-57335316</v>
      </c>
      <c r="C63" s="24">
        <v>925038673</v>
      </c>
      <c r="D63" s="24"/>
      <c r="E63" s="24">
        <v>466128582</v>
      </c>
      <c r="F63" s="24">
        <v>0</v>
      </c>
      <c r="G63" s="24">
        <v>1391167255</v>
      </c>
      <c r="H63" s="24">
        <v>0</v>
      </c>
      <c r="I63" s="24">
        <v>1333831939</v>
      </c>
      <c r="J63" s="24">
        <v>1339797606</v>
      </c>
      <c r="K63" s="24">
        <v>-5965667</v>
      </c>
      <c r="N63" s="10"/>
    </row>
    <row r="64" spans="1:14" hidden="1" outlineLevel="1">
      <c r="A64" s="23" t="s">
        <v>72</v>
      </c>
      <c r="B64" s="24">
        <v>-95280050</v>
      </c>
      <c r="C64" s="24">
        <v>968754238</v>
      </c>
      <c r="D64" s="24"/>
      <c r="E64" s="24">
        <v>597598748</v>
      </c>
      <c r="F64" s="24">
        <v>0</v>
      </c>
      <c r="G64" s="24">
        <v>1566352986</v>
      </c>
      <c r="H64" s="24">
        <v>0</v>
      </c>
      <c r="I64" s="24">
        <v>1471072936</v>
      </c>
      <c r="J64" s="24">
        <v>1445097416</v>
      </c>
      <c r="K64" s="24">
        <v>25975520</v>
      </c>
      <c r="N64" s="10"/>
    </row>
    <row r="65" spans="1:14" hidden="1" outlineLevel="1">
      <c r="A65" s="23" t="s">
        <v>73</v>
      </c>
      <c r="B65" s="24">
        <v>-57103316</v>
      </c>
      <c r="C65" s="24">
        <v>0</v>
      </c>
      <c r="D65" s="24"/>
      <c r="E65" s="24">
        <v>296894566</v>
      </c>
      <c r="F65" s="24">
        <v>0</v>
      </c>
      <c r="G65" s="24">
        <v>296894566</v>
      </c>
      <c r="H65" s="24">
        <v>0</v>
      </c>
      <c r="I65" s="24">
        <v>239791250</v>
      </c>
      <c r="J65" s="24">
        <v>246982376</v>
      </c>
      <c r="K65" s="24">
        <v>-7191126</v>
      </c>
      <c r="N65" s="10"/>
    </row>
    <row r="66" spans="1:14" hidden="1" outlineLevel="1">
      <c r="A66" s="23" t="s">
        <v>74</v>
      </c>
      <c r="B66" s="24">
        <v>-26056755</v>
      </c>
      <c r="C66" s="24">
        <v>52050702</v>
      </c>
      <c r="D66" s="24"/>
      <c r="E66" s="24">
        <v>2876997</v>
      </c>
      <c r="F66" s="24">
        <v>0</v>
      </c>
      <c r="G66" s="24">
        <v>54927699</v>
      </c>
      <c r="H66" s="24">
        <v>0</v>
      </c>
      <c r="I66" s="24">
        <v>28870944</v>
      </c>
      <c r="J66" s="24">
        <v>37381053</v>
      </c>
      <c r="K66" s="24">
        <v>-8510109</v>
      </c>
      <c r="N66" s="10"/>
    </row>
    <row r="67" spans="1:14" hidden="1" outlineLevel="1">
      <c r="A67" s="23" t="s">
        <v>75</v>
      </c>
      <c r="B67" s="24">
        <v>-24420495</v>
      </c>
      <c r="C67" s="24">
        <v>50749635</v>
      </c>
      <c r="D67" s="24"/>
      <c r="E67" s="24">
        <v>4719434</v>
      </c>
      <c r="F67" s="24">
        <v>0</v>
      </c>
      <c r="G67" s="24">
        <v>55469069</v>
      </c>
      <c r="H67" s="24">
        <v>0</v>
      </c>
      <c r="I67" s="24">
        <v>31048574</v>
      </c>
      <c r="J67" s="24">
        <v>45127885</v>
      </c>
      <c r="K67" s="24">
        <v>-14079311</v>
      </c>
      <c r="N67" s="10"/>
    </row>
    <row r="68" spans="1:14" hidden="1" outlineLevel="1">
      <c r="A68" s="23" t="s">
        <v>76</v>
      </c>
      <c r="B68" s="24">
        <v>0</v>
      </c>
      <c r="C68" s="24">
        <v>0</v>
      </c>
      <c r="D68" s="24"/>
      <c r="E68" s="24">
        <v>79613334</v>
      </c>
      <c r="F68" s="24">
        <v>0</v>
      </c>
      <c r="G68" s="24">
        <v>79613334</v>
      </c>
      <c r="H68" s="24">
        <v>0</v>
      </c>
      <c r="I68" s="24">
        <v>79613334</v>
      </c>
      <c r="J68" s="24">
        <v>86180000</v>
      </c>
      <c r="K68" s="24">
        <v>-6566666</v>
      </c>
      <c r="N68" s="10"/>
    </row>
    <row r="69" spans="1:14" hidden="1" outlineLevel="1">
      <c r="A69" s="23" t="s">
        <v>77</v>
      </c>
      <c r="B69" s="24">
        <v>0</v>
      </c>
      <c r="C69" s="24">
        <v>0</v>
      </c>
      <c r="D69" s="24"/>
      <c r="E69" s="24">
        <v>19513908</v>
      </c>
      <c r="F69" s="24">
        <v>0</v>
      </c>
      <c r="G69" s="24">
        <v>19513908</v>
      </c>
      <c r="H69" s="24">
        <v>0</v>
      </c>
      <c r="I69" s="24">
        <v>19513908</v>
      </c>
      <c r="J69" s="24">
        <v>19513908</v>
      </c>
      <c r="K69" s="24">
        <v>0</v>
      </c>
      <c r="N69" s="10"/>
    </row>
    <row r="70" spans="1:14" hidden="1" outlineLevel="1">
      <c r="A70" s="23" t="s">
        <v>78</v>
      </c>
      <c r="B70" s="24">
        <v>0</v>
      </c>
      <c r="C70" s="24">
        <v>0</v>
      </c>
      <c r="D70" s="24"/>
      <c r="E70" s="24">
        <v>42524472</v>
      </c>
      <c r="F70" s="24">
        <v>0</v>
      </c>
      <c r="G70" s="24">
        <v>42524472</v>
      </c>
      <c r="H70" s="24">
        <v>0</v>
      </c>
      <c r="I70" s="24">
        <v>42524472</v>
      </c>
      <c r="J70" s="24">
        <v>42524472</v>
      </c>
      <c r="K70" s="24">
        <v>0</v>
      </c>
      <c r="N70" s="10"/>
    </row>
    <row r="71" spans="1:14" hidden="1" outlineLevel="1">
      <c r="A71" s="23" t="s">
        <v>79</v>
      </c>
      <c r="B71" s="24">
        <v>-59023068</v>
      </c>
      <c r="C71" s="24">
        <v>214898771</v>
      </c>
      <c r="D71" s="24"/>
      <c r="E71" s="24">
        <v>59026527</v>
      </c>
      <c r="F71" s="24">
        <v>0</v>
      </c>
      <c r="G71" s="24">
        <v>273925298</v>
      </c>
      <c r="H71" s="24">
        <v>0</v>
      </c>
      <c r="I71" s="24">
        <v>214902230</v>
      </c>
      <c r="J71" s="24">
        <v>216913301</v>
      </c>
      <c r="K71" s="24">
        <v>-2011071</v>
      </c>
      <c r="N71" s="10"/>
    </row>
    <row r="72" spans="1:14" hidden="1" outlineLevel="1">
      <c r="A72" s="23" t="s">
        <v>80</v>
      </c>
      <c r="B72" s="24">
        <v>-3402500</v>
      </c>
      <c r="C72" s="24">
        <v>59651733</v>
      </c>
      <c r="D72" s="24"/>
      <c r="E72" s="24">
        <v>3998316</v>
      </c>
      <c r="F72" s="24">
        <v>0</v>
      </c>
      <c r="G72" s="24">
        <v>63650049</v>
      </c>
      <c r="H72" s="24">
        <v>0</v>
      </c>
      <c r="I72" s="24">
        <v>60247549</v>
      </c>
      <c r="J72" s="24">
        <v>60558790</v>
      </c>
      <c r="K72" s="24">
        <v>-311241</v>
      </c>
      <c r="N72" s="10"/>
    </row>
    <row r="73" spans="1:14" collapsed="1">
      <c r="A73" s="21" t="s">
        <v>81</v>
      </c>
      <c r="B73" s="22">
        <v>-24295295</v>
      </c>
      <c r="C73" s="22">
        <v>99292387</v>
      </c>
      <c r="D73" s="22"/>
      <c r="E73" s="22">
        <v>164040818</v>
      </c>
      <c r="F73" s="22">
        <v>0</v>
      </c>
      <c r="G73" s="22">
        <v>263333205</v>
      </c>
      <c r="H73" s="22">
        <v>0</v>
      </c>
      <c r="I73" s="22">
        <v>239037910</v>
      </c>
      <c r="J73" s="22">
        <v>233631901</v>
      </c>
      <c r="K73" s="22">
        <v>5406009</v>
      </c>
      <c r="N73" s="10"/>
    </row>
    <row r="74" spans="1:14" hidden="1" outlineLevel="1">
      <c r="A74" s="23" t="s">
        <v>82</v>
      </c>
      <c r="B74" s="24">
        <v>0</v>
      </c>
      <c r="C74" s="24">
        <v>5528139</v>
      </c>
      <c r="D74" s="24"/>
      <c r="E74" s="24">
        <v>836595</v>
      </c>
      <c r="F74" s="24">
        <v>0</v>
      </c>
      <c r="G74" s="24">
        <v>6364734</v>
      </c>
      <c r="H74" s="24">
        <v>0</v>
      </c>
      <c r="I74" s="24">
        <v>6364734</v>
      </c>
      <c r="J74" s="24">
        <v>9126443</v>
      </c>
      <c r="K74" s="24">
        <v>-2761709</v>
      </c>
      <c r="N74" s="10"/>
    </row>
    <row r="75" spans="1:14" hidden="1" outlineLevel="1">
      <c r="A75" s="23" t="s">
        <v>83</v>
      </c>
      <c r="B75" s="24">
        <v>0</v>
      </c>
      <c r="C75" s="24">
        <v>0</v>
      </c>
      <c r="D75" s="24"/>
      <c r="E75" s="24">
        <v>935031</v>
      </c>
      <c r="F75" s="24">
        <v>0</v>
      </c>
      <c r="G75" s="24">
        <v>935031</v>
      </c>
      <c r="H75" s="24">
        <v>0</v>
      </c>
      <c r="I75" s="24">
        <v>935031</v>
      </c>
      <c r="J75" s="24">
        <v>630000</v>
      </c>
      <c r="K75" s="24">
        <v>305031</v>
      </c>
      <c r="N75" s="10"/>
    </row>
    <row r="76" spans="1:14" hidden="1" outlineLevel="1">
      <c r="A76" s="23" t="s">
        <v>84</v>
      </c>
      <c r="B76" s="24">
        <v>-1766819</v>
      </c>
      <c r="C76" s="24">
        <v>69862889</v>
      </c>
      <c r="D76" s="24"/>
      <c r="E76" s="24">
        <v>63810257</v>
      </c>
      <c r="F76" s="24">
        <v>0</v>
      </c>
      <c r="G76" s="24">
        <v>133673146</v>
      </c>
      <c r="H76" s="24">
        <v>0</v>
      </c>
      <c r="I76" s="24">
        <v>131906327</v>
      </c>
      <c r="J76" s="24">
        <v>133265398</v>
      </c>
      <c r="K76" s="24">
        <v>-1359071</v>
      </c>
      <c r="N76" s="10"/>
    </row>
    <row r="77" spans="1:14" hidden="1" outlineLevel="1">
      <c r="A77" s="23" t="s">
        <v>85</v>
      </c>
      <c r="B77" s="24">
        <v>-1198476</v>
      </c>
      <c r="C77" s="24">
        <v>12751717</v>
      </c>
      <c r="D77" s="24"/>
      <c r="E77" s="24">
        <v>6449402</v>
      </c>
      <c r="F77" s="24">
        <v>0</v>
      </c>
      <c r="G77" s="24">
        <v>19201119</v>
      </c>
      <c r="H77" s="24">
        <v>0</v>
      </c>
      <c r="I77" s="24">
        <v>18002643</v>
      </c>
      <c r="J77" s="24">
        <v>18824944</v>
      </c>
      <c r="K77" s="24">
        <v>-822301</v>
      </c>
      <c r="N77" s="10"/>
    </row>
    <row r="78" spans="1:14" hidden="1" outlineLevel="1">
      <c r="A78" s="23" t="s">
        <v>86</v>
      </c>
      <c r="B78" s="24">
        <v>-5000000</v>
      </c>
      <c r="C78" s="24">
        <v>0</v>
      </c>
      <c r="D78" s="24"/>
      <c r="E78" s="24">
        <v>5000000</v>
      </c>
      <c r="F78" s="24">
        <v>0</v>
      </c>
      <c r="G78" s="24">
        <v>5000000</v>
      </c>
      <c r="H78" s="24">
        <v>0</v>
      </c>
      <c r="I78" s="24">
        <v>0</v>
      </c>
      <c r="J78" s="24">
        <v>0</v>
      </c>
      <c r="K78" s="24">
        <v>0</v>
      </c>
      <c r="N78" s="10"/>
    </row>
    <row r="79" spans="1:14" hidden="1" outlineLevel="1">
      <c r="A79" s="23" t="s">
        <v>87</v>
      </c>
      <c r="B79" s="24">
        <v>-20000</v>
      </c>
      <c r="C79" s="24">
        <v>0</v>
      </c>
      <c r="D79" s="24"/>
      <c r="E79" s="24">
        <v>1180713</v>
      </c>
      <c r="F79" s="24">
        <v>0</v>
      </c>
      <c r="G79" s="24">
        <v>1180713</v>
      </c>
      <c r="H79" s="24">
        <v>0</v>
      </c>
      <c r="I79" s="24">
        <v>1160713</v>
      </c>
      <c r="J79" s="24">
        <v>1785000</v>
      </c>
      <c r="K79" s="24">
        <v>-624287</v>
      </c>
      <c r="N79" s="10"/>
    </row>
    <row r="80" spans="1:14" hidden="1" outlineLevel="1">
      <c r="A80" s="23" t="s">
        <v>88</v>
      </c>
      <c r="B80" s="24">
        <v>0</v>
      </c>
      <c r="C80" s="24">
        <v>0</v>
      </c>
      <c r="D80" s="24"/>
      <c r="E80" s="24">
        <v>3308912</v>
      </c>
      <c r="F80" s="24">
        <v>0</v>
      </c>
      <c r="G80" s="24">
        <v>3308912</v>
      </c>
      <c r="H80" s="24">
        <v>0</v>
      </c>
      <c r="I80" s="24">
        <v>3308912</v>
      </c>
      <c r="J80" s="24">
        <v>3320000</v>
      </c>
      <c r="K80" s="24">
        <v>-11088</v>
      </c>
      <c r="N80" s="10"/>
    </row>
    <row r="81" spans="1:14" hidden="1" outlineLevel="1">
      <c r="A81" s="23" t="s">
        <v>89</v>
      </c>
      <c r="B81" s="24">
        <v>0</v>
      </c>
      <c r="C81" s="24">
        <v>0</v>
      </c>
      <c r="D81" s="24"/>
      <c r="E81" s="24">
        <v>5638896</v>
      </c>
      <c r="F81" s="24">
        <v>0</v>
      </c>
      <c r="G81" s="24">
        <v>5638896</v>
      </c>
      <c r="H81" s="24">
        <v>0</v>
      </c>
      <c r="I81" s="24">
        <v>5638896</v>
      </c>
      <c r="J81" s="24">
        <v>4869345</v>
      </c>
      <c r="K81" s="24">
        <v>769551</v>
      </c>
      <c r="N81" s="10"/>
    </row>
    <row r="82" spans="1:14" hidden="1" outlineLevel="1">
      <c r="A82" s="23" t="s">
        <v>90</v>
      </c>
      <c r="B82" s="24">
        <v>-7680000</v>
      </c>
      <c r="C82" s="24">
        <v>0</v>
      </c>
      <c r="D82" s="24"/>
      <c r="E82" s="24">
        <v>16076354</v>
      </c>
      <c r="F82" s="24">
        <v>0</v>
      </c>
      <c r="G82" s="24">
        <v>16076354</v>
      </c>
      <c r="H82" s="24">
        <v>0</v>
      </c>
      <c r="I82" s="24">
        <v>8396354</v>
      </c>
      <c r="J82" s="24">
        <v>5200000</v>
      </c>
      <c r="K82" s="24">
        <v>3196354</v>
      </c>
      <c r="N82" s="10"/>
    </row>
    <row r="83" spans="1:14" hidden="1" outlineLevel="1">
      <c r="A83" s="23" t="s">
        <v>91</v>
      </c>
      <c r="B83" s="24">
        <v>0</v>
      </c>
      <c r="C83" s="24">
        <v>0</v>
      </c>
      <c r="D83" s="24"/>
      <c r="E83" s="24">
        <v>4155350</v>
      </c>
      <c r="F83" s="24">
        <v>0</v>
      </c>
      <c r="G83" s="24">
        <v>4155350</v>
      </c>
      <c r="H83" s="24">
        <v>0</v>
      </c>
      <c r="I83" s="24">
        <v>4155350</v>
      </c>
      <c r="J83" s="24">
        <v>4899551</v>
      </c>
      <c r="K83" s="24">
        <v>-744201</v>
      </c>
      <c r="N83" s="10"/>
    </row>
    <row r="84" spans="1:14" hidden="1" outlineLevel="1">
      <c r="A84" s="23" t="s">
        <v>92</v>
      </c>
      <c r="B84" s="24">
        <v>0</v>
      </c>
      <c r="C84" s="24">
        <v>0</v>
      </c>
      <c r="D84" s="24"/>
      <c r="E84" s="24">
        <v>44911220</v>
      </c>
      <c r="F84" s="24">
        <v>0</v>
      </c>
      <c r="G84" s="24">
        <v>44911220</v>
      </c>
      <c r="H84" s="24">
        <v>0</v>
      </c>
      <c r="I84" s="24">
        <v>44911220</v>
      </c>
      <c r="J84" s="24">
        <v>44911220</v>
      </c>
      <c r="K84" s="24">
        <v>0</v>
      </c>
      <c r="N84" s="10"/>
    </row>
    <row r="85" spans="1:14" hidden="1" outlineLevel="1">
      <c r="A85" s="23" t="s">
        <v>93</v>
      </c>
      <c r="B85" s="24">
        <v>-8630000</v>
      </c>
      <c r="C85" s="24">
        <v>11149642</v>
      </c>
      <c r="D85" s="24"/>
      <c r="E85" s="24">
        <v>11738088</v>
      </c>
      <c r="F85" s="24">
        <v>0</v>
      </c>
      <c r="G85" s="24">
        <v>22887730</v>
      </c>
      <c r="H85" s="24">
        <v>0</v>
      </c>
      <c r="I85" s="24">
        <v>14257730</v>
      </c>
      <c r="J85" s="24">
        <v>6800000</v>
      </c>
      <c r="K85" s="24">
        <v>7457730</v>
      </c>
      <c r="N85" s="10"/>
    </row>
    <row r="86" spans="1:14" collapsed="1">
      <c r="A86" s="21" t="s">
        <v>94</v>
      </c>
      <c r="B86" s="22">
        <v>-674273419</v>
      </c>
      <c r="C86" s="22">
        <v>714908371</v>
      </c>
      <c r="D86" s="22"/>
      <c r="E86" s="22">
        <v>1681149758</v>
      </c>
      <c r="F86" s="22">
        <v>0</v>
      </c>
      <c r="G86" s="22">
        <v>2396058129</v>
      </c>
      <c r="H86" s="22">
        <v>0</v>
      </c>
      <c r="I86" s="22">
        <v>1721784710</v>
      </c>
      <c r="J86" s="22">
        <v>1668705858</v>
      </c>
      <c r="K86" s="22">
        <v>53078852</v>
      </c>
      <c r="N86" s="10"/>
    </row>
    <row r="87" spans="1:14" hidden="1" outlineLevel="1">
      <c r="A87" s="23" t="s">
        <v>95</v>
      </c>
      <c r="B87" s="24">
        <v>0</v>
      </c>
      <c r="C87" s="24">
        <v>6515195</v>
      </c>
      <c r="D87" s="24"/>
      <c r="E87" s="24">
        <v>2606080</v>
      </c>
      <c r="F87" s="24">
        <v>0</v>
      </c>
      <c r="G87" s="24">
        <v>9121275</v>
      </c>
      <c r="H87" s="24">
        <v>0</v>
      </c>
      <c r="I87" s="24">
        <v>9121275</v>
      </c>
      <c r="J87" s="24">
        <v>7429481</v>
      </c>
      <c r="K87" s="24">
        <v>1691794</v>
      </c>
      <c r="N87" s="10"/>
    </row>
    <row r="88" spans="1:14" hidden="1" outlineLevel="1">
      <c r="A88" s="23" t="s">
        <v>96</v>
      </c>
      <c r="B88" s="24">
        <v>-36744300</v>
      </c>
      <c r="C88" s="24">
        <v>65195181</v>
      </c>
      <c r="D88" s="24"/>
      <c r="E88" s="24">
        <v>11873345</v>
      </c>
      <c r="F88" s="24">
        <v>0</v>
      </c>
      <c r="G88" s="24">
        <v>77068526</v>
      </c>
      <c r="H88" s="24">
        <v>0</v>
      </c>
      <c r="I88" s="24">
        <v>40324226</v>
      </c>
      <c r="J88" s="24">
        <v>43288022</v>
      </c>
      <c r="K88" s="24">
        <v>-2963796</v>
      </c>
      <c r="N88" s="10"/>
    </row>
    <row r="89" spans="1:14" hidden="1" outlineLevel="1">
      <c r="A89" s="23" t="s">
        <v>97</v>
      </c>
      <c r="B89" s="24">
        <v>-3860211</v>
      </c>
      <c r="C89" s="24">
        <v>19909677</v>
      </c>
      <c r="D89" s="24"/>
      <c r="E89" s="24">
        <v>46449886</v>
      </c>
      <c r="F89" s="24">
        <v>0</v>
      </c>
      <c r="G89" s="24">
        <v>66359563</v>
      </c>
      <c r="H89" s="24">
        <v>0</v>
      </c>
      <c r="I89" s="24">
        <v>62499352</v>
      </c>
      <c r="J89" s="24">
        <v>54633263</v>
      </c>
      <c r="K89" s="24">
        <v>7866089</v>
      </c>
      <c r="N89" s="10"/>
    </row>
    <row r="90" spans="1:14" hidden="1" outlineLevel="1">
      <c r="A90" s="23" t="s">
        <v>98</v>
      </c>
      <c r="B90" s="24">
        <v>0</v>
      </c>
      <c r="C90" s="24">
        <v>0</v>
      </c>
      <c r="D90" s="24"/>
      <c r="E90" s="24">
        <v>2002056</v>
      </c>
      <c r="F90" s="24">
        <v>0</v>
      </c>
      <c r="G90" s="24">
        <v>2002056</v>
      </c>
      <c r="H90" s="24">
        <v>0</v>
      </c>
      <c r="I90" s="24">
        <v>2002056</v>
      </c>
      <c r="J90" s="24">
        <v>1844761</v>
      </c>
      <c r="K90" s="24">
        <v>157295</v>
      </c>
      <c r="N90" s="10"/>
    </row>
    <row r="91" spans="1:14" hidden="1" outlineLevel="1">
      <c r="A91" s="23" t="s">
        <v>99</v>
      </c>
      <c r="B91" s="24">
        <v>-6692550</v>
      </c>
      <c r="C91" s="24">
        <v>83849310</v>
      </c>
      <c r="D91" s="24"/>
      <c r="E91" s="24">
        <v>6685698</v>
      </c>
      <c r="F91" s="24">
        <v>0</v>
      </c>
      <c r="G91" s="24">
        <v>90535008</v>
      </c>
      <c r="H91" s="24">
        <v>0</v>
      </c>
      <c r="I91" s="24">
        <v>83842458</v>
      </c>
      <c r="J91" s="24">
        <v>88591530</v>
      </c>
      <c r="K91" s="24">
        <v>-4749072</v>
      </c>
      <c r="N91" s="10"/>
    </row>
    <row r="92" spans="1:14" hidden="1" outlineLevel="1">
      <c r="A92" s="23" t="s">
        <v>100</v>
      </c>
      <c r="B92" s="24">
        <v>-3904971</v>
      </c>
      <c r="C92" s="24">
        <v>67800912</v>
      </c>
      <c r="D92" s="24"/>
      <c r="E92" s="24">
        <v>32632682</v>
      </c>
      <c r="F92" s="24">
        <v>0</v>
      </c>
      <c r="G92" s="24">
        <v>100433594</v>
      </c>
      <c r="H92" s="24">
        <v>0</v>
      </c>
      <c r="I92" s="24">
        <v>96528623</v>
      </c>
      <c r="J92" s="24">
        <v>93531088</v>
      </c>
      <c r="K92" s="24">
        <v>2997535</v>
      </c>
      <c r="N92" s="10"/>
    </row>
    <row r="93" spans="1:14" hidden="1" outlineLevel="1">
      <c r="A93" s="23" t="s">
        <v>101</v>
      </c>
      <c r="B93" s="24">
        <v>-303346506</v>
      </c>
      <c r="C93" s="24">
        <v>204850605</v>
      </c>
      <c r="D93" s="24"/>
      <c r="E93" s="24">
        <v>413533048</v>
      </c>
      <c r="F93" s="24">
        <v>0</v>
      </c>
      <c r="G93" s="24">
        <v>618383653</v>
      </c>
      <c r="H93" s="24">
        <v>0</v>
      </c>
      <c r="I93" s="24">
        <v>315037147</v>
      </c>
      <c r="J93" s="24">
        <v>312234508</v>
      </c>
      <c r="K93" s="24">
        <v>2802639</v>
      </c>
      <c r="N93" s="10"/>
    </row>
    <row r="94" spans="1:14" hidden="1" outlineLevel="1">
      <c r="A94" s="23" t="s">
        <v>102</v>
      </c>
      <c r="B94" s="24">
        <v>-237033645</v>
      </c>
      <c r="C94" s="24">
        <v>266496448</v>
      </c>
      <c r="D94" s="24"/>
      <c r="E94" s="24">
        <v>308582581</v>
      </c>
      <c r="F94" s="24">
        <v>0</v>
      </c>
      <c r="G94" s="24">
        <v>575079029</v>
      </c>
      <c r="H94" s="24">
        <v>0</v>
      </c>
      <c r="I94" s="24">
        <v>338045384</v>
      </c>
      <c r="J94" s="24">
        <v>285457863</v>
      </c>
      <c r="K94" s="24">
        <v>52587521</v>
      </c>
      <c r="N94" s="10"/>
    </row>
    <row r="95" spans="1:14" hidden="1" outlineLevel="1">
      <c r="A95" s="23" t="s">
        <v>103</v>
      </c>
      <c r="B95" s="24">
        <v>0</v>
      </c>
      <c r="C95" s="24">
        <v>0</v>
      </c>
      <c r="D95" s="24"/>
      <c r="E95" s="24">
        <v>2005644</v>
      </c>
      <c r="F95" s="24">
        <v>0</v>
      </c>
      <c r="G95" s="24">
        <v>2005644</v>
      </c>
      <c r="H95" s="24">
        <v>0</v>
      </c>
      <c r="I95" s="24">
        <v>2005644</v>
      </c>
      <c r="J95" s="24">
        <v>2005644</v>
      </c>
      <c r="K95" s="24">
        <v>0</v>
      </c>
      <c r="N95" s="10"/>
    </row>
    <row r="96" spans="1:14" hidden="1" outlineLevel="1">
      <c r="A96" s="23" t="s">
        <v>104</v>
      </c>
      <c r="B96" s="24">
        <v>-21878272</v>
      </c>
      <c r="C96" s="24">
        <v>0</v>
      </c>
      <c r="D96" s="24"/>
      <c r="E96" s="24">
        <v>16161570</v>
      </c>
      <c r="F96" s="24">
        <v>0</v>
      </c>
      <c r="G96" s="24">
        <v>16161570</v>
      </c>
      <c r="H96" s="24">
        <v>0</v>
      </c>
      <c r="I96" s="24">
        <v>-5716702</v>
      </c>
      <c r="J96" s="24">
        <v>-5417132</v>
      </c>
      <c r="K96" s="24">
        <v>-299570</v>
      </c>
      <c r="N96" s="10"/>
    </row>
    <row r="97" spans="1:14" hidden="1" outlineLevel="1">
      <c r="A97" s="23" t="s">
        <v>105</v>
      </c>
      <c r="B97" s="24">
        <v>-60812964</v>
      </c>
      <c r="C97" s="24">
        <v>0</v>
      </c>
      <c r="D97" s="24"/>
      <c r="E97" s="24">
        <v>94879724</v>
      </c>
      <c r="F97" s="24">
        <v>0</v>
      </c>
      <c r="G97" s="24">
        <v>94879724</v>
      </c>
      <c r="H97" s="24">
        <v>0</v>
      </c>
      <c r="I97" s="24">
        <v>34066760</v>
      </c>
      <c r="J97" s="24">
        <v>36360308</v>
      </c>
      <c r="K97" s="24">
        <v>-2293548</v>
      </c>
      <c r="N97" s="10"/>
    </row>
    <row r="98" spans="1:14" hidden="1" outlineLevel="1">
      <c r="A98" s="23" t="s">
        <v>106</v>
      </c>
      <c r="B98" s="24">
        <v>0</v>
      </c>
      <c r="C98" s="24">
        <v>0</v>
      </c>
      <c r="D98" s="24"/>
      <c r="E98" s="24">
        <v>462733404</v>
      </c>
      <c r="F98" s="24">
        <v>0</v>
      </c>
      <c r="G98" s="24">
        <v>462733404</v>
      </c>
      <c r="H98" s="24">
        <v>0</v>
      </c>
      <c r="I98" s="24">
        <v>462733404</v>
      </c>
      <c r="J98" s="24">
        <v>461418218</v>
      </c>
      <c r="K98" s="24">
        <v>1315186</v>
      </c>
      <c r="N98" s="10"/>
    </row>
    <row r="99" spans="1:14" hidden="1" outlineLevel="1">
      <c r="A99" s="23" t="s">
        <v>107</v>
      </c>
      <c r="B99" s="24">
        <v>0</v>
      </c>
      <c r="C99" s="24">
        <v>0</v>
      </c>
      <c r="D99" s="24"/>
      <c r="E99" s="24">
        <v>72535590</v>
      </c>
      <c r="F99" s="24">
        <v>0</v>
      </c>
      <c r="G99" s="24">
        <v>72535590</v>
      </c>
      <c r="H99" s="24">
        <v>0</v>
      </c>
      <c r="I99" s="24">
        <v>72535590</v>
      </c>
      <c r="J99" s="24">
        <v>72507726</v>
      </c>
      <c r="K99" s="24">
        <v>27864</v>
      </c>
      <c r="N99" s="10"/>
    </row>
    <row r="100" spans="1:14" hidden="1" outlineLevel="1">
      <c r="A100" s="23" t="s">
        <v>108</v>
      </c>
      <c r="B100" s="24">
        <v>0</v>
      </c>
      <c r="C100" s="24">
        <v>0</v>
      </c>
      <c r="D100" s="24"/>
      <c r="E100" s="24">
        <v>21487138</v>
      </c>
      <c r="F100" s="24">
        <v>0</v>
      </c>
      <c r="G100" s="24">
        <v>21487138</v>
      </c>
      <c r="H100" s="24">
        <v>0</v>
      </c>
      <c r="I100" s="24">
        <v>21487138</v>
      </c>
      <c r="J100" s="24">
        <v>21201084</v>
      </c>
      <c r="K100" s="24">
        <v>286054</v>
      </c>
      <c r="N100" s="10"/>
    </row>
    <row r="101" spans="1:14" hidden="1" outlineLevel="1">
      <c r="A101" s="23" t="s">
        <v>109</v>
      </c>
      <c r="B101" s="24">
        <v>0</v>
      </c>
      <c r="C101" s="24">
        <v>291043</v>
      </c>
      <c r="D101" s="24"/>
      <c r="E101" s="24">
        <v>24901512</v>
      </c>
      <c r="F101" s="24">
        <v>0</v>
      </c>
      <c r="G101" s="24">
        <v>25192555</v>
      </c>
      <c r="H101" s="24">
        <v>0</v>
      </c>
      <c r="I101" s="24">
        <v>25192555</v>
      </c>
      <c r="J101" s="24">
        <v>24196488</v>
      </c>
      <c r="K101" s="24">
        <v>996067</v>
      </c>
      <c r="N101" s="10"/>
    </row>
    <row r="102" spans="1:14" hidden="1" outlineLevel="1">
      <c r="A102" s="23" t="s">
        <v>110</v>
      </c>
      <c r="B102" s="24">
        <v>0</v>
      </c>
      <c r="C102" s="24">
        <v>0</v>
      </c>
      <c r="D102" s="24"/>
      <c r="E102" s="24">
        <v>26691272</v>
      </c>
      <c r="F102" s="24">
        <v>0</v>
      </c>
      <c r="G102" s="24">
        <v>26691272</v>
      </c>
      <c r="H102" s="24">
        <v>0</v>
      </c>
      <c r="I102" s="24">
        <v>26691272</v>
      </c>
      <c r="J102" s="24">
        <v>27324227</v>
      </c>
      <c r="K102" s="24">
        <v>-632955</v>
      </c>
      <c r="N102" s="10"/>
    </row>
    <row r="103" spans="1:14" hidden="1" outlineLevel="1">
      <c r="A103" s="23" t="s">
        <v>111</v>
      </c>
      <c r="B103" s="24">
        <v>0</v>
      </c>
      <c r="C103" s="24">
        <v>0</v>
      </c>
      <c r="D103" s="24"/>
      <c r="E103" s="24">
        <v>6288322</v>
      </c>
      <c r="F103" s="24">
        <v>0</v>
      </c>
      <c r="G103" s="24">
        <v>6288322</v>
      </c>
      <c r="H103" s="24">
        <v>0</v>
      </c>
      <c r="I103" s="24">
        <v>6288322</v>
      </c>
      <c r="J103" s="24">
        <v>6358420</v>
      </c>
      <c r="K103" s="24">
        <v>-70098</v>
      </c>
      <c r="N103" s="10"/>
    </row>
    <row r="104" spans="1:14" hidden="1" outlineLevel="1">
      <c r="A104" s="23" t="s">
        <v>112</v>
      </c>
      <c r="B104" s="24">
        <v>0</v>
      </c>
      <c r="C104" s="24">
        <v>0</v>
      </c>
      <c r="D104" s="24"/>
      <c r="E104" s="24">
        <v>129100206</v>
      </c>
      <c r="F104" s="24">
        <v>0</v>
      </c>
      <c r="G104" s="24">
        <v>129100206</v>
      </c>
      <c r="H104" s="24">
        <v>0</v>
      </c>
      <c r="I104" s="24">
        <v>129100206</v>
      </c>
      <c r="J104" s="24">
        <v>135740359</v>
      </c>
      <c r="K104" s="24">
        <v>-6640153</v>
      </c>
      <c r="N104" s="10"/>
    </row>
    <row r="105" spans="1:14" collapsed="1">
      <c r="A105" s="21" t="s">
        <v>113</v>
      </c>
      <c r="B105" s="22">
        <v>0</v>
      </c>
      <c r="C105" s="22">
        <v>0</v>
      </c>
      <c r="D105" s="22"/>
      <c r="E105" s="22">
        <v>142991748</v>
      </c>
      <c r="F105" s="22">
        <v>0</v>
      </c>
      <c r="G105" s="22">
        <v>142991748</v>
      </c>
      <c r="H105" s="22">
        <v>0</v>
      </c>
      <c r="I105" s="22">
        <v>142991748</v>
      </c>
      <c r="J105" s="22">
        <v>141715004</v>
      </c>
      <c r="K105" s="22">
        <v>1276744</v>
      </c>
      <c r="N105" s="10"/>
    </row>
    <row r="106" spans="1:14" hidden="1" outlineLevel="1">
      <c r="A106" s="23" t="s">
        <v>114</v>
      </c>
      <c r="B106" s="24">
        <v>0</v>
      </c>
      <c r="C106" s="24">
        <v>0</v>
      </c>
      <c r="D106" s="24"/>
      <c r="E106" s="24">
        <v>141785755</v>
      </c>
      <c r="F106" s="24">
        <v>0</v>
      </c>
      <c r="G106" s="24">
        <v>141785755</v>
      </c>
      <c r="H106" s="24">
        <v>0</v>
      </c>
      <c r="I106" s="24">
        <v>141785755</v>
      </c>
      <c r="J106" s="24">
        <v>140509004</v>
      </c>
      <c r="K106" s="24">
        <v>1276751</v>
      </c>
      <c r="N106" s="10"/>
    </row>
    <row r="107" spans="1:14" collapsed="1">
      <c r="A107" s="21" t="s">
        <v>115</v>
      </c>
      <c r="B107" s="22">
        <v>-261779884</v>
      </c>
      <c r="C107" s="22">
        <v>0</v>
      </c>
      <c r="D107" s="22"/>
      <c r="E107" s="22">
        <v>245164764</v>
      </c>
      <c r="F107" s="22">
        <v>0</v>
      </c>
      <c r="G107" s="22">
        <v>245164764</v>
      </c>
      <c r="H107" s="22">
        <v>0</v>
      </c>
      <c r="I107" s="22">
        <v>-16615120</v>
      </c>
      <c r="J107" s="22">
        <v>18863976</v>
      </c>
      <c r="K107" s="22">
        <v>-35479096</v>
      </c>
      <c r="N107" s="10"/>
    </row>
    <row r="108" spans="1:14" hidden="1" outlineLevel="1">
      <c r="A108" s="23" t="s">
        <v>116</v>
      </c>
      <c r="B108" s="24">
        <v>-261779884</v>
      </c>
      <c r="C108" s="24">
        <v>0</v>
      </c>
      <c r="D108" s="24"/>
      <c r="E108" s="24">
        <v>99606527</v>
      </c>
      <c r="F108" s="24">
        <v>0</v>
      </c>
      <c r="G108" s="24">
        <v>99606527</v>
      </c>
      <c r="H108" s="24">
        <v>0</v>
      </c>
      <c r="I108" s="24">
        <v>-162173357</v>
      </c>
      <c r="J108" s="24">
        <v>-182071000</v>
      </c>
      <c r="K108" s="24">
        <v>19897643</v>
      </c>
      <c r="N108" s="10"/>
    </row>
    <row r="109" spans="1:14" hidden="1" outlineLevel="1">
      <c r="A109" s="23" t="s">
        <v>117</v>
      </c>
      <c r="B109" s="24">
        <v>0</v>
      </c>
      <c r="C109" s="24">
        <v>0</v>
      </c>
      <c r="D109" s="24"/>
      <c r="E109" s="24">
        <v>144771810</v>
      </c>
      <c r="F109" s="24">
        <v>0</v>
      </c>
      <c r="G109" s="24">
        <v>144771810</v>
      </c>
      <c r="H109" s="24">
        <v>0</v>
      </c>
      <c r="I109" s="24">
        <v>144771810</v>
      </c>
      <c r="J109" s="24">
        <v>199734976</v>
      </c>
      <c r="K109" s="24">
        <v>-54963166</v>
      </c>
      <c r="N109" s="10"/>
    </row>
    <row r="110" spans="1:14" hidden="1" outlineLevel="1">
      <c r="A110" s="23" t="s">
        <v>118</v>
      </c>
      <c r="B110" s="24">
        <v>0</v>
      </c>
      <c r="C110" s="24">
        <v>0</v>
      </c>
      <c r="D110" s="24"/>
      <c r="E110" s="24">
        <v>786427</v>
      </c>
      <c r="F110" s="24">
        <v>0</v>
      </c>
      <c r="G110" s="24">
        <v>786427</v>
      </c>
      <c r="H110" s="24">
        <v>0</v>
      </c>
      <c r="I110" s="24">
        <v>786427</v>
      </c>
      <c r="J110" s="24">
        <v>1200000</v>
      </c>
      <c r="K110" s="24">
        <v>-413573</v>
      </c>
      <c r="N110" s="10"/>
    </row>
    <row r="111" spans="1:14" hidden="1" outlineLevel="1">
      <c r="A111" s="23" t="s">
        <v>119</v>
      </c>
      <c r="B111" s="24">
        <v>0</v>
      </c>
      <c r="C111" s="24">
        <v>0</v>
      </c>
      <c r="D111" s="24"/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N111" s="10"/>
    </row>
    <row r="112" spans="1:14" collapsed="1">
      <c r="A112" s="21" t="s">
        <v>120</v>
      </c>
      <c r="B112" s="22">
        <v>-74197547</v>
      </c>
      <c r="C112" s="22">
        <v>141164823</v>
      </c>
      <c r="D112" s="22"/>
      <c r="E112" s="22">
        <v>68779110</v>
      </c>
      <c r="F112" s="22">
        <v>0</v>
      </c>
      <c r="G112" s="22">
        <v>209943933</v>
      </c>
      <c r="H112" s="22">
        <v>0</v>
      </c>
      <c r="I112" s="22">
        <v>135746386</v>
      </c>
      <c r="J112" s="22">
        <v>127527338</v>
      </c>
      <c r="K112" s="22">
        <v>8219048</v>
      </c>
      <c r="N112" s="10"/>
    </row>
    <row r="113" spans="1:14" hidden="1" outlineLevel="1">
      <c r="A113" s="23" t="s">
        <v>121</v>
      </c>
      <c r="B113" s="24">
        <v>0</v>
      </c>
      <c r="C113" s="24">
        <v>8390257</v>
      </c>
      <c r="D113" s="24"/>
      <c r="E113" s="24">
        <v>0</v>
      </c>
      <c r="F113" s="24">
        <v>0</v>
      </c>
      <c r="G113" s="24">
        <v>8390257</v>
      </c>
      <c r="H113" s="24">
        <v>0</v>
      </c>
      <c r="I113" s="24">
        <v>8390257</v>
      </c>
      <c r="J113" s="24">
        <v>9278365</v>
      </c>
      <c r="K113" s="24">
        <v>-888108</v>
      </c>
      <c r="N113" s="10"/>
    </row>
    <row r="114" spans="1:14" hidden="1" outlineLevel="1">
      <c r="A114" s="23" t="s">
        <v>122</v>
      </c>
      <c r="B114" s="24">
        <v>-38237953</v>
      </c>
      <c r="C114" s="24">
        <v>68581647</v>
      </c>
      <c r="D114" s="24"/>
      <c r="E114" s="24">
        <v>13818887</v>
      </c>
      <c r="F114" s="24">
        <v>0</v>
      </c>
      <c r="G114" s="24">
        <v>82400534</v>
      </c>
      <c r="H114" s="24">
        <v>0</v>
      </c>
      <c r="I114" s="24">
        <v>44162581</v>
      </c>
      <c r="J114" s="24">
        <v>56885678</v>
      </c>
      <c r="K114" s="24">
        <v>-12723097</v>
      </c>
      <c r="N114" s="10"/>
    </row>
    <row r="115" spans="1:14" hidden="1" outlineLevel="1">
      <c r="A115" s="23" t="s">
        <v>123</v>
      </c>
      <c r="B115" s="24">
        <v>-3272280</v>
      </c>
      <c r="C115" s="24">
        <v>0</v>
      </c>
      <c r="D115" s="24"/>
      <c r="E115" s="24">
        <v>5078310</v>
      </c>
      <c r="F115" s="24">
        <v>0</v>
      </c>
      <c r="G115" s="24">
        <v>5078310</v>
      </c>
      <c r="H115" s="24">
        <v>0</v>
      </c>
      <c r="I115" s="24">
        <v>1806030</v>
      </c>
      <c r="J115" s="24">
        <v>2642720</v>
      </c>
      <c r="K115" s="24">
        <v>-836690</v>
      </c>
      <c r="N115" s="10"/>
    </row>
    <row r="116" spans="1:14" hidden="1" outlineLevel="1">
      <c r="A116" s="23" t="s">
        <v>124</v>
      </c>
      <c r="B116" s="24">
        <v>-13916575</v>
      </c>
      <c r="C116" s="24">
        <v>0</v>
      </c>
      <c r="D116" s="24"/>
      <c r="E116" s="24">
        <v>6233215</v>
      </c>
      <c r="F116" s="24">
        <v>0</v>
      </c>
      <c r="G116" s="24">
        <v>6233215</v>
      </c>
      <c r="H116" s="24">
        <v>0</v>
      </c>
      <c r="I116" s="24">
        <v>-7683360</v>
      </c>
      <c r="J116" s="24">
        <v>-13648000</v>
      </c>
      <c r="K116" s="24">
        <v>5964640</v>
      </c>
      <c r="N116" s="10"/>
    </row>
    <row r="117" spans="1:14" hidden="1" outlineLevel="1">
      <c r="A117" s="23" t="s">
        <v>125</v>
      </c>
      <c r="B117" s="24">
        <v>-2657800</v>
      </c>
      <c r="C117" s="24">
        <v>0</v>
      </c>
      <c r="D117" s="24"/>
      <c r="E117" s="24">
        <v>12580709</v>
      </c>
      <c r="F117" s="24">
        <v>0</v>
      </c>
      <c r="G117" s="24">
        <v>12580709</v>
      </c>
      <c r="H117" s="24">
        <v>0</v>
      </c>
      <c r="I117" s="24">
        <v>9922909</v>
      </c>
      <c r="J117" s="24">
        <v>12595000</v>
      </c>
      <c r="K117" s="24">
        <v>-2672091</v>
      </c>
      <c r="N117" s="10"/>
    </row>
    <row r="118" spans="1:14" hidden="1" outlineLevel="1">
      <c r="A118" s="23" t="s">
        <v>126</v>
      </c>
      <c r="B118" s="24">
        <v>0</v>
      </c>
      <c r="C118" s="24">
        <v>0</v>
      </c>
      <c r="D118" s="24"/>
      <c r="E118" s="24">
        <v>1800452</v>
      </c>
      <c r="F118" s="24">
        <v>0</v>
      </c>
      <c r="G118" s="24">
        <v>1800452</v>
      </c>
      <c r="H118" s="24">
        <v>0</v>
      </c>
      <c r="I118" s="24">
        <v>1800452</v>
      </c>
      <c r="J118" s="24">
        <v>2192865</v>
      </c>
      <c r="K118" s="24">
        <v>-392413</v>
      </c>
      <c r="N118" s="10"/>
    </row>
    <row r="119" spans="1:14" hidden="1" outlineLevel="1">
      <c r="A119" s="23" t="s">
        <v>127</v>
      </c>
      <c r="B119" s="24">
        <v>-16112939</v>
      </c>
      <c r="C119" s="24">
        <v>64192919</v>
      </c>
      <c r="D119" s="24"/>
      <c r="E119" s="24">
        <v>13237265</v>
      </c>
      <c r="F119" s="24">
        <v>0</v>
      </c>
      <c r="G119" s="24">
        <v>77430184</v>
      </c>
      <c r="H119" s="24">
        <v>0</v>
      </c>
      <c r="I119" s="24">
        <v>61317245</v>
      </c>
      <c r="J119" s="24">
        <v>41550438</v>
      </c>
      <c r="K119" s="24">
        <v>19766807</v>
      </c>
      <c r="N119" s="10"/>
    </row>
    <row r="120" spans="1:14" hidden="1" outlineLevel="1">
      <c r="A120" s="23" t="s">
        <v>128</v>
      </c>
      <c r="B120" s="24">
        <v>0</v>
      </c>
      <c r="C120" s="24">
        <v>0</v>
      </c>
      <c r="D120" s="24"/>
      <c r="E120" s="24">
        <v>16030272</v>
      </c>
      <c r="F120" s="24">
        <v>0</v>
      </c>
      <c r="G120" s="24">
        <v>16030272</v>
      </c>
      <c r="H120" s="24">
        <v>0</v>
      </c>
      <c r="I120" s="24">
        <v>16030272</v>
      </c>
      <c r="J120" s="24">
        <v>16030272</v>
      </c>
      <c r="K120" s="24">
        <v>0</v>
      </c>
      <c r="N120" s="10"/>
    </row>
    <row r="121" spans="1:14" collapsed="1">
      <c r="A121" s="21" t="s">
        <v>129</v>
      </c>
      <c r="B121" s="22">
        <v>0</v>
      </c>
      <c r="C121" s="22">
        <v>0</v>
      </c>
      <c r="D121" s="22"/>
      <c r="E121" s="22">
        <v>600956823</v>
      </c>
      <c r="F121" s="22">
        <v>0</v>
      </c>
      <c r="G121" s="22">
        <v>600956823</v>
      </c>
      <c r="H121" s="22">
        <v>0</v>
      </c>
      <c r="I121" s="22">
        <v>600956823</v>
      </c>
      <c r="J121" s="22">
        <v>575178326</v>
      </c>
      <c r="K121" s="22">
        <v>25778497</v>
      </c>
      <c r="N121" s="10"/>
    </row>
    <row r="122" spans="1:14" hidden="1" outlineLevel="1">
      <c r="A122" s="23" t="s">
        <v>130</v>
      </c>
      <c r="B122" s="24">
        <v>0</v>
      </c>
      <c r="C122" s="24">
        <v>0</v>
      </c>
      <c r="D122" s="24"/>
      <c r="E122" s="24">
        <v>41348292</v>
      </c>
      <c r="F122" s="24">
        <v>0</v>
      </c>
      <c r="G122" s="24">
        <v>41348292</v>
      </c>
      <c r="H122" s="24">
        <v>0</v>
      </c>
      <c r="I122" s="24">
        <v>41348292</v>
      </c>
      <c r="J122" s="24">
        <v>38365000</v>
      </c>
      <c r="K122" s="24">
        <v>2983292</v>
      </c>
      <c r="N122" s="10"/>
    </row>
    <row r="123" spans="1:14" hidden="1" outlineLevel="1">
      <c r="A123" s="23" t="s">
        <v>131</v>
      </c>
      <c r="B123" s="24">
        <v>0</v>
      </c>
      <c r="C123" s="24">
        <v>0</v>
      </c>
      <c r="D123" s="24"/>
      <c r="E123" s="24">
        <v>72414144</v>
      </c>
      <c r="F123" s="24">
        <v>0</v>
      </c>
      <c r="G123" s="24">
        <v>72414144</v>
      </c>
      <c r="H123" s="24">
        <v>0</v>
      </c>
      <c r="I123" s="24">
        <v>72414144</v>
      </c>
      <c r="J123" s="24">
        <v>72414144</v>
      </c>
      <c r="K123" s="24">
        <v>0</v>
      </c>
      <c r="N123" s="10"/>
    </row>
    <row r="124" spans="1:14" hidden="1" outlineLevel="1">
      <c r="A124" s="23" t="s">
        <v>132</v>
      </c>
      <c r="B124" s="24">
        <v>0</v>
      </c>
      <c r="C124" s="24">
        <v>0</v>
      </c>
      <c r="D124" s="24"/>
      <c r="E124" s="24">
        <v>58472694</v>
      </c>
      <c r="F124" s="24">
        <v>0</v>
      </c>
      <c r="G124" s="24">
        <v>58472694</v>
      </c>
      <c r="H124" s="24">
        <v>0</v>
      </c>
      <c r="I124" s="24">
        <v>58472694</v>
      </c>
      <c r="J124" s="24">
        <v>54591000</v>
      </c>
      <c r="K124" s="24">
        <v>3881694</v>
      </c>
      <c r="N124" s="10"/>
    </row>
    <row r="125" spans="1:14" hidden="1" outlineLevel="1">
      <c r="A125" s="23" t="s">
        <v>133</v>
      </c>
      <c r="B125" s="24">
        <v>0</v>
      </c>
      <c r="C125" s="24">
        <v>0</v>
      </c>
      <c r="D125" s="24"/>
      <c r="E125" s="24">
        <v>1139136</v>
      </c>
      <c r="F125" s="24">
        <v>0</v>
      </c>
      <c r="G125" s="24">
        <v>1139136</v>
      </c>
      <c r="H125" s="24">
        <v>0</v>
      </c>
      <c r="I125" s="24">
        <v>1139136</v>
      </c>
      <c r="J125" s="24">
        <v>2550000</v>
      </c>
      <c r="K125" s="24">
        <v>-1410864</v>
      </c>
      <c r="N125" s="10"/>
    </row>
    <row r="126" spans="1:14" hidden="1" outlineLevel="1">
      <c r="A126" s="23" t="s">
        <v>134</v>
      </c>
      <c r="B126" s="24">
        <v>0</v>
      </c>
      <c r="C126" s="24">
        <v>0</v>
      </c>
      <c r="D126" s="24"/>
      <c r="E126" s="24">
        <v>18384589</v>
      </c>
      <c r="F126" s="24">
        <v>0</v>
      </c>
      <c r="G126" s="24">
        <v>18384589</v>
      </c>
      <c r="H126" s="24">
        <v>0</v>
      </c>
      <c r="I126" s="24">
        <v>18384589</v>
      </c>
      <c r="J126" s="24">
        <v>19800000</v>
      </c>
      <c r="K126" s="24">
        <v>-1415411</v>
      </c>
      <c r="N126" s="10"/>
    </row>
    <row r="127" spans="1:14" hidden="1" outlineLevel="1">
      <c r="A127" s="23" t="s">
        <v>135</v>
      </c>
      <c r="B127" s="24">
        <v>0</v>
      </c>
      <c r="C127" s="24">
        <v>0</v>
      </c>
      <c r="D127" s="24"/>
      <c r="E127" s="24">
        <v>85053872</v>
      </c>
      <c r="F127" s="24">
        <v>0</v>
      </c>
      <c r="G127" s="24">
        <v>85053872</v>
      </c>
      <c r="H127" s="24">
        <v>0</v>
      </c>
      <c r="I127" s="24">
        <v>85053872</v>
      </c>
      <c r="J127" s="24">
        <v>66960552</v>
      </c>
      <c r="K127" s="24">
        <v>18093320</v>
      </c>
      <c r="N127" s="10"/>
    </row>
    <row r="128" spans="1:14" hidden="1" outlineLevel="1">
      <c r="A128" s="23" t="s">
        <v>136</v>
      </c>
      <c r="B128" s="24">
        <v>0</v>
      </c>
      <c r="C128" s="24">
        <v>0</v>
      </c>
      <c r="D128" s="24"/>
      <c r="E128" s="24">
        <v>321599066</v>
      </c>
      <c r="F128" s="24">
        <v>0</v>
      </c>
      <c r="G128" s="24">
        <v>321599066</v>
      </c>
      <c r="H128" s="24">
        <v>0</v>
      </c>
      <c r="I128" s="24">
        <v>321599066</v>
      </c>
      <c r="J128" s="24">
        <v>316425630</v>
      </c>
      <c r="K128" s="24">
        <v>5173436</v>
      </c>
      <c r="N128" s="10"/>
    </row>
    <row r="129" spans="1:14" hidden="1" outlineLevel="1">
      <c r="A129" s="23" t="s">
        <v>137</v>
      </c>
      <c r="B129" s="24">
        <v>0</v>
      </c>
      <c r="C129" s="24">
        <v>0</v>
      </c>
      <c r="D129" s="24"/>
      <c r="E129" s="24">
        <v>2545030</v>
      </c>
      <c r="F129" s="24">
        <v>0</v>
      </c>
      <c r="G129" s="24">
        <v>2545030</v>
      </c>
      <c r="H129" s="24">
        <v>0</v>
      </c>
      <c r="I129" s="24">
        <v>2545030</v>
      </c>
      <c r="J129" s="24">
        <v>4072000</v>
      </c>
      <c r="K129" s="24">
        <v>-1526970</v>
      </c>
      <c r="N129" s="10"/>
    </row>
    <row r="130" spans="1:14" collapsed="1">
      <c r="A130" s="21" t="s">
        <v>138</v>
      </c>
      <c r="B130" s="22">
        <v>-8038115</v>
      </c>
      <c r="C130" s="22">
        <v>75899129</v>
      </c>
      <c r="D130" s="22"/>
      <c r="E130" s="22">
        <v>171414930</v>
      </c>
      <c r="F130" s="22">
        <v>0</v>
      </c>
      <c r="G130" s="22">
        <v>247314059</v>
      </c>
      <c r="H130" s="22">
        <v>0</v>
      </c>
      <c r="I130" s="22">
        <v>239275944</v>
      </c>
      <c r="J130" s="22">
        <v>233815988</v>
      </c>
      <c r="K130" s="22">
        <v>5459956</v>
      </c>
      <c r="N130" s="10"/>
    </row>
    <row r="131" spans="1:14" hidden="1" outlineLevel="1">
      <c r="A131" s="23" t="s">
        <v>139</v>
      </c>
      <c r="B131" s="24">
        <v>0</v>
      </c>
      <c r="C131" s="24">
        <v>5458821</v>
      </c>
      <c r="D131" s="24"/>
      <c r="E131" s="24">
        <v>422684</v>
      </c>
      <c r="F131" s="24">
        <v>0</v>
      </c>
      <c r="G131" s="24">
        <v>5881505</v>
      </c>
      <c r="H131" s="24">
        <v>0</v>
      </c>
      <c r="I131" s="24">
        <v>5881505</v>
      </c>
      <c r="J131" s="24">
        <v>5749541</v>
      </c>
      <c r="K131" s="24">
        <v>131964</v>
      </c>
      <c r="N131" s="10"/>
    </row>
    <row r="132" spans="1:14" hidden="1" outlineLevel="1">
      <c r="A132" s="23" t="s">
        <v>140</v>
      </c>
      <c r="B132" s="24">
        <v>0</v>
      </c>
      <c r="C132" s="24">
        <v>24493094</v>
      </c>
      <c r="D132" s="24"/>
      <c r="E132" s="24">
        <v>23078193</v>
      </c>
      <c r="F132" s="24">
        <v>0</v>
      </c>
      <c r="G132" s="24">
        <v>47571287</v>
      </c>
      <c r="H132" s="24">
        <v>0</v>
      </c>
      <c r="I132" s="24">
        <v>47571287</v>
      </c>
      <c r="J132" s="24">
        <v>44717765</v>
      </c>
      <c r="K132" s="24">
        <v>2853522</v>
      </c>
      <c r="N132" s="10"/>
    </row>
    <row r="133" spans="1:14" hidden="1" outlineLevel="1">
      <c r="A133" s="23" t="s">
        <v>141</v>
      </c>
      <c r="B133" s="24">
        <v>-7623250</v>
      </c>
      <c r="C133" s="24">
        <v>45947214</v>
      </c>
      <c r="D133" s="24"/>
      <c r="E133" s="24">
        <v>11178603</v>
      </c>
      <c r="F133" s="24">
        <v>0</v>
      </c>
      <c r="G133" s="24">
        <v>57125817</v>
      </c>
      <c r="H133" s="24">
        <v>0</v>
      </c>
      <c r="I133" s="24">
        <v>49502567</v>
      </c>
      <c r="J133" s="24">
        <v>48265374</v>
      </c>
      <c r="K133" s="24">
        <v>1237193</v>
      </c>
      <c r="N133" s="10"/>
    </row>
    <row r="134" spans="1:14" hidden="1" outlineLevel="1">
      <c r="A134" s="23" t="s">
        <v>142</v>
      </c>
      <c r="B134" s="24">
        <v>0</v>
      </c>
      <c r="C134" s="24">
        <v>0</v>
      </c>
      <c r="D134" s="24"/>
      <c r="E134" s="24">
        <v>94888539</v>
      </c>
      <c r="F134" s="24">
        <v>0</v>
      </c>
      <c r="G134" s="24">
        <v>94888539</v>
      </c>
      <c r="H134" s="24">
        <v>0</v>
      </c>
      <c r="I134" s="24">
        <v>94888539</v>
      </c>
      <c r="J134" s="24">
        <v>97578308</v>
      </c>
      <c r="K134" s="24">
        <v>-2689769</v>
      </c>
      <c r="N134" s="10"/>
    </row>
    <row r="135" spans="1:14" hidden="1" outlineLevel="1">
      <c r="A135" s="23" t="s">
        <v>143</v>
      </c>
      <c r="B135" s="24">
        <v>0</v>
      </c>
      <c r="C135" s="24">
        <v>0</v>
      </c>
      <c r="D135" s="24"/>
      <c r="E135" s="24">
        <v>25838128</v>
      </c>
      <c r="F135" s="24">
        <v>0</v>
      </c>
      <c r="G135" s="24">
        <v>25838128</v>
      </c>
      <c r="H135" s="24">
        <v>0</v>
      </c>
      <c r="I135" s="24">
        <v>25838128</v>
      </c>
      <c r="J135" s="24">
        <v>25280000</v>
      </c>
      <c r="K135" s="24">
        <v>558128</v>
      </c>
      <c r="N135" s="10"/>
    </row>
    <row r="136" spans="1:14" hidden="1" outlineLevel="1">
      <c r="A136" s="23" t="s">
        <v>144</v>
      </c>
      <c r="B136" s="24">
        <v>-40000</v>
      </c>
      <c r="C136" s="24">
        <v>0</v>
      </c>
      <c r="D136" s="24"/>
      <c r="E136" s="24">
        <v>434000</v>
      </c>
      <c r="F136" s="24">
        <v>0</v>
      </c>
      <c r="G136" s="24">
        <v>434000</v>
      </c>
      <c r="H136" s="24">
        <v>0</v>
      </c>
      <c r="I136" s="24">
        <v>394000</v>
      </c>
      <c r="J136" s="24">
        <v>375000</v>
      </c>
      <c r="K136" s="24">
        <v>19000</v>
      </c>
      <c r="N136" s="10"/>
    </row>
    <row r="137" spans="1:14" hidden="1" outlineLevel="1">
      <c r="A137" s="23" t="s">
        <v>145</v>
      </c>
      <c r="B137" s="24">
        <v>0</v>
      </c>
      <c r="C137" s="24">
        <v>0</v>
      </c>
      <c r="D137" s="24"/>
      <c r="E137" s="24">
        <v>14121056</v>
      </c>
      <c r="F137" s="24">
        <v>0</v>
      </c>
      <c r="G137" s="24">
        <v>14121056</v>
      </c>
      <c r="H137" s="24">
        <v>0</v>
      </c>
      <c r="I137" s="24">
        <v>14121056</v>
      </c>
      <c r="J137" s="24">
        <v>10050000</v>
      </c>
      <c r="K137" s="24">
        <v>4071056</v>
      </c>
      <c r="N137" s="10"/>
    </row>
    <row r="138" spans="1:14" hidden="1" outlineLevel="1">
      <c r="A138" s="23" t="s">
        <v>146</v>
      </c>
      <c r="B138" s="24">
        <v>-374865</v>
      </c>
      <c r="C138" s="24">
        <v>0</v>
      </c>
      <c r="D138" s="24"/>
      <c r="E138" s="24">
        <v>955516</v>
      </c>
      <c r="F138" s="24">
        <v>0</v>
      </c>
      <c r="G138" s="24">
        <v>955516</v>
      </c>
      <c r="H138" s="24">
        <v>0</v>
      </c>
      <c r="I138" s="24">
        <v>580651</v>
      </c>
      <c r="J138" s="24">
        <v>1250000</v>
      </c>
      <c r="K138" s="24">
        <v>-669349</v>
      </c>
      <c r="N138" s="10"/>
    </row>
    <row r="139" spans="1:14" collapsed="1">
      <c r="A139" s="21" t="s">
        <v>147</v>
      </c>
      <c r="B139" s="22">
        <v>0</v>
      </c>
      <c r="C139" s="22">
        <v>0</v>
      </c>
      <c r="D139" s="22"/>
      <c r="E139" s="22">
        <v>727176</v>
      </c>
      <c r="F139" s="22">
        <v>0</v>
      </c>
      <c r="G139" s="22">
        <v>727176</v>
      </c>
      <c r="H139" s="22">
        <v>0</v>
      </c>
      <c r="I139" s="22">
        <v>727176</v>
      </c>
      <c r="J139" s="22">
        <v>2035000</v>
      </c>
      <c r="K139" s="22">
        <v>-1307824</v>
      </c>
      <c r="N139" s="10"/>
    </row>
    <row r="140" spans="1:14" hidden="1" outlineLevel="1">
      <c r="A140" s="23" t="s">
        <v>148</v>
      </c>
      <c r="B140" s="24">
        <v>0</v>
      </c>
      <c r="C140" s="24">
        <v>0</v>
      </c>
      <c r="D140" s="24"/>
      <c r="E140" s="24">
        <v>727176</v>
      </c>
      <c r="F140" s="24">
        <v>0</v>
      </c>
      <c r="G140" s="24">
        <v>727176</v>
      </c>
      <c r="H140" s="24">
        <v>0</v>
      </c>
      <c r="I140" s="24">
        <v>727176</v>
      </c>
      <c r="J140" s="24">
        <v>2035000</v>
      </c>
      <c r="K140" s="24">
        <v>-1307824</v>
      </c>
      <c r="N140" s="10"/>
    </row>
    <row r="141" spans="1:14" collapsed="1">
      <c r="A141" s="21" t="s">
        <v>149</v>
      </c>
      <c r="B141" s="22">
        <v>-106788062</v>
      </c>
      <c r="C141" s="22">
        <v>830278946</v>
      </c>
      <c r="D141" s="22">
        <v>166050000</v>
      </c>
      <c r="E141" s="22">
        <v>467049921</v>
      </c>
      <c r="F141" s="22">
        <v>0</v>
      </c>
      <c r="G141" s="22">
        <v>1463378867</v>
      </c>
      <c r="H141" s="22">
        <v>-89147221</v>
      </c>
      <c r="I141" s="22">
        <v>1267443584</v>
      </c>
      <c r="J141" s="22">
        <v>1058540675</v>
      </c>
      <c r="K141" s="22">
        <v>208902909</v>
      </c>
      <c r="N141" s="10"/>
    </row>
    <row r="142" spans="1:14" hidden="1" outlineLevel="1">
      <c r="A142" s="23" t="s">
        <v>150</v>
      </c>
      <c r="B142" s="24">
        <v>0</v>
      </c>
      <c r="C142" s="24">
        <v>63266411</v>
      </c>
      <c r="D142" s="24"/>
      <c r="E142" s="24">
        <v>4723628</v>
      </c>
      <c r="F142" s="24">
        <v>0</v>
      </c>
      <c r="G142" s="24">
        <v>67990039</v>
      </c>
      <c r="H142" s="24">
        <v>0</v>
      </c>
      <c r="I142" s="24">
        <v>67990039</v>
      </c>
      <c r="J142" s="24">
        <v>64710294</v>
      </c>
      <c r="K142" s="24">
        <v>3279745</v>
      </c>
      <c r="N142" s="10"/>
    </row>
    <row r="143" spans="1:14" hidden="1" outlineLevel="1">
      <c r="A143" s="23" t="s">
        <v>151</v>
      </c>
      <c r="B143" s="24">
        <v>0</v>
      </c>
      <c r="C143" s="24">
        <v>28940478</v>
      </c>
      <c r="D143" s="24"/>
      <c r="E143" s="24">
        <v>0</v>
      </c>
      <c r="F143" s="24">
        <v>0</v>
      </c>
      <c r="G143" s="24">
        <v>28940478</v>
      </c>
      <c r="H143" s="24">
        <v>0</v>
      </c>
      <c r="I143" s="24">
        <v>28940478</v>
      </c>
      <c r="J143" s="24">
        <v>27211083</v>
      </c>
      <c r="K143" s="24">
        <v>1729395</v>
      </c>
      <c r="N143" s="10"/>
    </row>
    <row r="144" spans="1:14" hidden="1" outlineLevel="1">
      <c r="A144" s="23" t="s">
        <v>152</v>
      </c>
      <c r="B144" s="24">
        <v>0</v>
      </c>
      <c r="C144" s="24">
        <v>4572799</v>
      </c>
      <c r="D144" s="24"/>
      <c r="E144" s="24">
        <v>1694693</v>
      </c>
      <c r="F144" s="24">
        <v>0</v>
      </c>
      <c r="G144" s="24">
        <v>6267492</v>
      </c>
      <c r="H144" s="24">
        <v>0</v>
      </c>
      <c r="I144" s="24">
        <v>6267492</v>
      </c>
      <c r="J144" s="24">
        <v>9528799</v>
      </c>
      <c r="K144" s="24">
        <v>-3261307</v>
      </c>
      <c r="N144" s="10"/>
    </row>
    <row r="145" spans="1:14" hidden="1" outlineLevel="1">
      <c r="A145" s="23" t="s">
        <v>153</v>
      </c>
      <c r="B145" s="24">
        <v>-5154288</v>
      </c>
      <c r="C145" s="24">
        <v>0</v>
      </c>
      <c r="D145" s="24"/>
      <c r="E145" s="24">
        <v>10276486</v>
      </c>
      <c r="F145" s="24">
        <v>0</v>
      </c>
      <c r="G145" s="24">
        <v>10276486</v>
      </c>
      <c r="H145" s="24">
        <v>0</v>
      </c>
      <c r="I145" s="24">
        <v>5122198</v>
      </c>
      <c r="J145" s="24">
        <v>5345712</v>
      </c>
      <c r="K145" s="24">
        <v>-223514</v>
      </c>
      <c r="N145" s="10"/>
    </row>
    <row r="146" spans="1:14" hidden="1" outlineLevel="1">
      <c r="A146" s="23" t="s">
        <v>154</v>
      </c>
      <c r="B146" s="24">
        <v>0</v>
      </c>
      <c r="C146" s="24">
        <v>0</v>
      </c>
      <c r="D146" s="24"/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N146" s="10"/>
    </row>
    <row r="147" spans="1:14" hidden="1" outlineLevel="1">
      <c r="A147" s="23" t="s">
        <v>155</v>
      </c>
      <c r="B147" s="24">
        <v>0</v>
      </c>
      <c r="C147" s="24">
        <v>0</v>
      </c>
      <c r="D147" s="24"/>
      <c r="E147" s="24">
        <v>20550575</v>
      </c>
      <c r="F147" s="24">
        <v>0</v>
      </c>
      <c r="G147" s="24">
        <v>20550575</v>
      </c>
      <c r="H147" s="24">
        <v>0</v>
      </c>
      <c r="I147" s="24">
        <v>20550575</v>
      </c>
      <c r="J147" s="24">
        <v>20124564</v>
      </c>
      <c r="K147" s="24">
        <v>426011</v>
      </c>
      <c r="N147" s="10"/>
    </row>
    <row r="148" spans="1:14" hidden="1" outlineLevel="1">
      <c r="A148" s="23" t="s">
        <v>156</v>
      </c>
      <c r="B148" s="24">
        <v>0</v>
      </c>
      <c r="C148" s="24">
        <v>0</v>
      </c>
      <c r="D148" s="24"/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N148" s="10"/>
    </row>
    <row r="149" spans="1:14" hidden="1" outlineLevel="1">
      <c r="A149" s="23" t="s">
        <v>157</v>
      </c>
      <c r="B149" s="24">
        <v>-97649474</v>
      </c>
      <c r="C149" s="24">
        <v>184885193</v>
      </c>
      <c r="D149" s="24"/>
      <c r="E149" s="24">
        <v>117794302</v>
      </c>
      <c r="F149" s="24">
        <v>0</v>
      </c>
      <c r="G149" s="24">
        <v>302679495</v>
      </c>
      <c r="H149" s="24">
        <v>0</v>
      </c>
      <c r="I149" s="24">
        <v>205030021</v>
      </c>
      <c r="J149" s="24">
        <v>227528324</v>
      </c>
      <c r="K149" s="24">
        <v>-22498303</v>
      </c>
      <c r="N149" s="10"/>
    </row>
    <row r="150" spans="1:14" hidden="1" outlineLevel="1">
      <c r="A150" s="23" t="s">
        <v>158</v>
      </c>
      <c r="B150" s="24">
        <v>0</v>
      </c>
      <c r="C150" s="24">
        <v>79247612</v>
      </c>
      <c r="D150" s="24"/>
      <c r="E150" s="24">
        <v>103016218</v>
      </c>
      <c r="F150" s="24">
        <v>0</v>
      </c>
      <c r="G150" s="24">
        <v>182263830</v>
      </c>
      <c r="H150" s="24">
        <v>0</v>
      </c>
      <c r="I150" s="24">
        <v>182263830</v>
      </c>
      <c r="J150" s="24">
        <v>184348322</v>
      </c>
      <c r="K150" s="24">
        <v>-2084492</v>
      </c>
      <c r="N150" s="10"/>
    </row>
    <row r="151" spans="1:14" hidden="1" outlineLevel="1">
      <c r="A151" s="23" t="s">
        <v>159</v>
      </c>
      <c r="B151" s="24">
        <v>-3978800</v>
      </c>
      <c r="C151" s="24">
        <v>87548848</v>
      </c>
      <c r="D151" s="24"/>
      <c r="E151" s="24">
        <v>98321190</v>
      </c>
      <c r="F151" s="24">
        <v>0</v>
      </c>
      <c r="G151" s="24">
        <v>185870038</v>
      </c>
      <c r="H151" s="24">
        <v>0</v>
      </c>
      <c r="I151" s="24">
        <v>181891238</v>
      </c>
      <c r="J151" s="24">
        <v>154816964</v>
      </c>
      <c r="K151" s="24">
        <v>27074274</v>
      </c>
      <c r="N151" s="10"/>
    </row>
    <row r="152" spans="1:14" hidden="1" outlineLevel="1">
      <c r="A152" s="23" t="s">
        <v>160</v>
      </c>
      <c r="B152" s="24">
        <v>-5500</v>
      </c>
      <c r="C152" s="24">
        <v>0</v>
      </c>
      <c r="D152" s="24"/>
      <c r="E152" s="24">
        <v>100680690</v>
      </c>
      <c r="F152" s="24">
        <v>0</v>
      </c>
      <c r="G152" s="24">
        <v>100680690</v>
      </c>
      <c r="H152" s="24">
        <v>0</v>
      </c>
      <c r="I152" s="24">
        <v>100675190</v>
      </c>
      <c r="J152" s="24">
        <v>83690643</v>
      </c>
      <c r="K152" s="24">
        <v>16984547</v>
      </c>
      <c r="N152" s="10"/>
    </row>
    <row r="153" spans="1:14" hidden="1" outlineLevel="1">
      <c r="A153" s="23" t="s">
        <v>161</v>
      </c>
      <c r="B153" s="24">
        <v>0</v>
      </c>
      <c r="C153" s="24">
        <v>0</v>
      </c>
      <c r="D153" s="24">
        <v>166050000</v>
      </c>
      <c r="E153" s="24">
        <v>0</v>
      </c>
      <c r="F153" s="24">
        <v>0</v>
      </c>
      <c r="G153" s="24">
        <v>166050000</v>
      </c>
      <c r="H153" s="24">
        <v>0</v>
      </c>
      <c r="I153" s="24">
        <v>458819320</v>
      </c>
      <c r="J153" s="24">
        <v>245346970</v>
      </c>
      <c r="K153" s="24">
        <v>213472350</v>
      </c>
      <c r="N153" s="10"/>
    </row>
    <row r="154" spans="1:14" hidden="1" outlineLevel="1">
      <c r="A154" s="23" t="s">
        <v>162</v>
      </c>
      <c r="B154" s="24">
        <v>0</v>
      </c>
      <c r="C154" s="24">
        <v>89048285</v>
      </c>
      <c r="D154" s="24"/>
      <c r="E154" s="24">
        <v>0</v>
      </c>
      <c r="F154" s="24">
        <v>0</v>
      </c>
      <c r="G154" s="24">
        <v>89048285</v>
      </c>
      <c r="H154" s="24">
        <v>0</v>
      </c>
      <c r="I154" s="24">
        <v>89048285</v>
      </c>
      <c r="J154" s="24">
        <v>20400000</v>
      </c>
      <c r="K154" s="24">
        <v>68648285</v>
      </c>
      <c r="N154" s="10"/>
    </row>
    <row r="155" spans="1:14" hidden="1" outlineLevel="1">
      <c r="A155" s="23" t="s">
        <v>163</v>
      </c>
      <c r="B155" s="24">
        <v>0</v>
      </c>
      <c r="C155" s="24">
        <v>0</v>
      </c>
      <c r="D155" s="24"/>
      <c r="E155" s="24">
        <v>256051</v>
      </c>
      <c r="F155" s="24">
        <v>0</v>
      </c>
      <c r="G155" s="24">
        <v>256051</v>
      </c>
      <c r="H155" s="24">
        <v>0</v>
      </c>
      <c r="I155" s="24">
        <v>256051</v>
      </c>
      <c r="J155" s="24">
        <v>850000</v>
      </c>
      <c r="K155" s="24">
        <v>-593949</v>
      </c>
      <c r="N155" s="10"/>
    </row>
    <row r="156" spans="1:14" hidden="1" outlineLevel="1">
      <c r="A156" s="23" t="s">
        <v>164</v>
      </c>
      <c r="B156" s="24">
        <v>0</v>
      </c>
      <c r="C156" s="24">
        <v>0</v>
      </c>
      <c r="D156" s="24"/>
      <c r="E156" s="24">
        <v>6158220</v>
      </c>
      <c r="F156" s="24">
        <v>0</v>
      </c>
      <c r="G156" s="24">
        <v>6158220</v>
      </c>
      <c r="H156" s="24">
        <v>0</v>
      </c>
      <c r="I156" s="24">
        <v>6158220</v>
      </c>
      <c r="J156" s="24">
        <v>11339000</v>
      </c>
      <c r="K156" s="24">
        <v>-5180780</v>
      </c>
      <c r="N156" s="10"/>
    </row>
    <row r="157" spans="1:14" collapsed="1">
      <c r="A157" s="21" t="s">
        <v>165</v>
      </c>
      <c r="B157" s="22">
        <v>0</v>
      </c>
      <c r="C157" s="22">
        <v>0</v>
      </c>
      <c r="D157" s="22"/>
      <c r="E157" s="22">
        <v>0</v>
      </c>
      <c r="F157" s="22">
        <v>0</v>
      </c>
      <c r="G157" s="22">
        <v>0</v>
      </c>
      <c r="H157" s="22">
        <v>-623363978</v>
      </c>
      <c r="I157" s="22">
        <v>-625314533</v>
      </c>
      <c r="J157" s="22">
        <v>-558795400</v>
      </c>
      <c r="K157" s="22">
        <v>-66519133</v>
      </c>
      <c r="N157" s="10"/>
    </row>
    <row r="158" spans="1:14" hidden="1" outlineLevel="1">
      <c r="A158" s="23" t="s">
        <v>166</v>
      </c>
      <c r="B158" s="24">
        <v>0</v>
      </c>
      <c r="C158" s="24">
        <v>0</v>
      </c>
      <c r="D158" s="24"/>
      <c r="E158" s="24">
        <v>0</v>
      </c>
      <c r="F158" s="24">
        <v>0</v>
      </c>
      <c r="G158" s="24">
        <v>0</v>
      </c>
      <c r="H158" s="24">
        <v>-12796564</v>
      </c>
      <c r="I158" s="24">
        <v>-14802670</v>
      </c>
      <c r="J158" s="24">
        <v>-9000000</v>
      </c>
      <c r="K158" s="24">
        <v>-5802670</v>
      </c>
      <c r="N158" s="10"/>
    </row>
    <row r="159" spans="1:14" hidden="1" outlineLevel="1">
      <c r="A159" s="23" t="s">
        <v>167</v>
      </c>
      <c r="B159" s="24">
        <v>0</v>
      </c>
      <c r="C159" s="24">
        <v>0</v>
      </c>
      <c r="D159" s="24"/>
      <c r="E159" s="24">
        <v>0</v>
      </c>
      <c r="F159" s="24">
        <v>0</v>
      </c>
      <c r="G159" s="24">
        <v>0</v>
      </c>
      <c r="H159" s="24">
        <v>-39678208</v>
      </c>
      <c r="I159" s="24">
        <v>-40168649</v>
      </c>
      <c r="J159" s="24">
        <v>-40000000</v>
      </c>
      <c r="K159" s="24">
        <v>-168649</v>
      </c>
      <c r="N159" s="10"/>
    </row>
    <row r="160" spans="1:14" hidden="1" outlineLevel="1">
      <c r="A160" s="23" t="s">
        <v>168</v>
      </c>
      <c r="B160" s="24">
        <v>0</v>
      </c>
      <c r="C160" s="24">
        <v>0</v>
      </c>
      <c r="D160" s="24"/>
      <c r="E160" s="24">
        <v>0</v>
      </c>
      <c r="F160" s="24">
        <v>0</v>
      </c>
      <c r="G160" s="24">
        <v>0</v>
      </c>
      <c r="H160" s="24">
        <v>-657418356</v>
      </c>
      <c r="I160" s="24">
        <v>-657418356</v>
      </c>
      <c r="J160" s="24">
        <v>-537395400</v>
      </c>
      <c r="K160" s="24">
        <v>-120022956</v>
      </c>
      <c r="N160" s="10"/>
    </row>
    <row r="161" spans="1:14" hidden="1" outlineLevel="1">
      <c r="A161" s="23" t="s">
        <v>169</v>
      </c>
      <c r="B161" s="24">
        <v>0</v>
      </c>
      <c r="C161" s="24">
        <v>0</v>
      </c>
      <c r="D161" s="24"/>
      <c r="E161" s="24">
        <v>0</v>
      </c>
      <c r="F161" s="24">
        <v>0</v>
      </c>
      <c r="G161" s="24">
        <v>0</v>
      </c>
      <c r="H161" s="24">
        <v>86529150</v>
      </c>
      <c r="I161" s="24">
        <v>87075142</v>
      </c>
      <c r="J161" s="24">
        <v>27600000</v>
      </c>
      <c r="K161" s="24">
        <v>59475142</v>
      </c>
      <c r="N161" s="10"/>
    </row>
    <row r="162" spans="1:14" collapsed="1">
      <c r="A162" s="21" t="s">
        <v>170</v>
      </c>
      <c r="B162" s="22">
        <v>-3172062846</v>
      </c>
      <c r="C162" s="22">
        <v>87657648</v>
      </c>
      <c r="D162" s="22"/>
      <c r="E162" s="22">
        <v>666555754</v>
      </c>
      <c r="F162" s="22">
        <v>444551312</v>
      </c>
      <c r="G162" s="22">
        <v>1198764714</v>
      </c>
      <c r="H162" s="22">
        <v>2194434446</v>
      </c>
      <c r="I162" s="22">
        <v>221136314</v>
      </c>
      <c r="J162" s="22">
        <v>-182561345</v>
      </c>
      <c r="K162" s="22">
        <v>403697659</v>
      </c>
      <c r="N162" s="10"/>
    </row>
    <row r="163" spans="1:14" hidden="1" outlineLevel="1">
      <c r="A163" s="23" t="s">
        <v>171</v>
      </c>
      <c r="B163" s="24">
        <v>-721192620</v>
      </c>
      <c r="C163" s="24">
        <v>0</v>
      </c>
      <c r="D163" s="24"/>
      <c r="E163" s="24">
        <v>0</v>
      </c>
      <c r="F163" s="24">
        <v>0</v>
      </c>
      <c r="G163" s="24">
        <v>0</v>
      </c>
      <c r="H163" s="24">
        <v>0</v>
      </c>
      <c r="I163" s="24">
        <v>-721192620</v>
      </c>
      <c r="J163" s="24">
        <v>-629000000</v>
      </c>
      <c r="K163" s="24">
        <v>-92192620</v>
      </c>
      <c r="N163" s="10"/>
    </row>
    <row r="164" spans="1:14" hidden="1" outlineLevel="1">
      <c r="A164" s="23" t="s">
        <v>172</v>
      </c>
      <c r="B164" s="24">
        <v>-72414144</v>
      </c>
      <c r="C164" s="24">
        <v>0</v>
      </c>
      <c r="D164" s="24"/>
      <c r="E164" s="24">
        <v>0</v>
      </c>
      <c r="F164" s="24">
        <v>23831616</v>
      </c>
      <c r="G164" s="24">
        <v>23831616</v>
      </c>
      <c r="H164" s="24">
        <v>0</v>
      </c>
      <c r="I164" s="24">
        <v>-48582528</v>
      </c>
      <c r="J164" s="24">
        <v>-48582540</v>
      </c>
      <c r="K164" s="24">
        <v>12</v>
      </c>
      <c r="N164" s="10"/>
    </row>
    <row r="165" spans="1:14" hidden="1" outlineLevel="1">
      <c r="A165" s="23" t="s">
        <v>173</v>
      </c>
      <c r="B165" s="24">
        <v>-49806849</v>
      </c>
      <c r="C165" s="24">
        <v>87657648</v>
      </c>
      <c r="D165" s="24"/>
      <c r="E165" s="24">
        <v>20827187</v>
      </c>
      <c r="F165" s="24">
        <v>0</v>
      </c>
      <c r="G165" s="24">
        <v>108484835</v>
      </c>
      <c r="H165" s="24">
        <v>0</v>
      </c>
      <c r="I165" s="24">
        <v>58677986</v>
      </c>
      <c r="J165" s="24">
        <v>68661362</v>
      </c>
      <c r="K165" s="24">
        <v>-9983376</v>
      </c>
      <c r="N165" s="10"/>
    </row>
    <row r="166" spans="1:14" hidden="1" outlineLevel="1">
      <c r="A166" s="23" t="s">
        <v>174</v>
      </c>
      <c r="B166" s="24">
        <v>-22951949</v>
      </c>
      <c r="C166" s="24">
        <v>0</v>
      </c>
      <c r="D166" s="24"/>
      <c r="E166" s="24">
        <v>8867710</v>
      </c>
      <c r="F166" s="24">
        <v>1625352</v>
      </c>
      <c r="G166" s="24">
        <v>10493062</v>
      </c>
      <c r="H166" s="24">
        <v>0</v>
      </c>
      <c r="I166" s="24">
        <v>-12458887</v>
      </c>
      <c r="J166" s="24">
        <v>-17321765</v>
      </c>
      <c r="K166" s="24">
        <v>4862878</v>
      </c>
      <c r="N166" s="10"/>
    </row>
    <row r="167" spans="1:14" hidden="1" outlineLevel="1">
      <c r="A167" s="23" t="s">
        <v>175</v>
      </c>
      <c r="B167" s="24">
        <v>-25365948</v>
      </c>
      <c r="C167" s="24">
        <v>0</v>
      </c>
      <c r="D167" s="24"/>
      <c r="E167" s="24">
        <v>10256568</v>
      </c>
      <c r="F167" s="24">
        <v>3064944</v>
      </c>
      <c r="G167" s="24">
        <v>13321512</v>
      </c>
      <c r="H167" s="24">
        <v>0</v>
      </c>
      <c r="I167" s="24">
        <v>-12044436</v>
      </c>
      <c r="J167" s="24">
        <v>-18923550</v>
      </c>
      <c r="K167" s="24">
        <v>6879114</v>
      </c>
      <c r="N167" s="10"/>
    </row>
    <row r="168" spans="1:14" hidden="1" outlineLevel="1">
      <c r="A168" s="23" t="s">
        <v>176</v>
      </c>
      <c r="B168" s="24">
        <v>-37227444</v>
      </c>
      <c r="C168" s="24">
        <v>0</v>
      </c>
      <c r="D168" s="24"/>
      <c r="E168" s="24">
        <v>18872976</v>
      </c>
      <c r="F168" s="24">
        <v>4423560</v>
      </c>
      <c r="G168" s="24">
        <v>23296536</v>
      </c>
      <c r="H168" s="24">
        <v>0</v>
      </c>
      <c r="I168" s="24">
        <v>-13930908</v>
      </c>
      <c r="J168" s="24">
        <v>-29092550</v>
      </c>
      <c r="K168" s="24">
        <v>15161642</v>
      </c>
      <c r="N168" s="10"/>
    </row>
    <row r="169" spans="1:14" hidden="1" outlineLevel="1">
      <c r="A169" s="23" t="s">
        <v>177</v>
      </c>
      <c r="B169" s="24">
        <v>-47920008</v>
      </c>
      <c r="C169" s="24">
        <v>0</v>
      </c>
      <c r="D169" s="24"/>
      <c r="E169" s="24">
        <v>13190606</v>
      </c>
      <c r="F169" s="24">
        <v>6283116</v>
      </c>
      <c r="G169" s="24">
        <v>19473722</v>
      </c>
      <c r="H169" s="24">
        <v>0</v>
      </c>
      <c r="I169" s="24">
        <v>-28446286</v>
      </c>
      <c r="J169" s="24">
        <v>-36481152</v>
      </c>
      <c r="K169" s="24">
        <v>8034866</v>
      </c>
      <c r="N169" s="10"/>
    </row>
    <row r="170" spans="1:14" hidden="1" outlineLevel="1">
      <c r="A170" s="23" t="s">
        <v>178</v>
      </c>
      <c r="B170" s="24">
        <v>-64299648</v>
      </c>
      <c r="C170" s="24">
        <v>0</v>
      </c>
      <c r="D170" s="24"/>
      <c r="E170" s="24">
        <v>22041052</v>
      </c>
      <c r="F170" s="24">
        <v>22692144</v>
      </c>
      <c r="G170" s="24">
        <v>44733196</v>
      </c>
      <c r="H170" s="24">
        <v>0</v>
      </c>
      <c r="I170" s="24">
        <v>-19566452</v>
      </c>
      <c r="J170" s="24">
        <v>-35354308</v>
      </c>
      <c r="K170" s="24">
        <v>15787856</v>
      </c>
      <c r="N170" s="10"/>
    </row>
    <row r="171" spans="1:14" hidden="1" outlineLevel="1">
      <c r="A171" s="23" t="s">
        <v>179</v>
      </c>
      <c r="B171" s="24">
        <v>-1035084</v>
      </c>
      <c r="C171" s="24">
        <v>0</v>
      </c>
      <c r="D171" s="24"/>
      <c r="E171" s="24">
        <v>1760094</v>
      </c>
      <c r="F171" s="24">
        <v>112524</v>
      </c>
      <c r="G171" s="24">
        <v>1872618</v>
      </c>
      <c r="H171" s="24">
        <v>0</v>
      </c>
      <c r="I171" s="24">
        <v>837534</v>
      </c>
      <c r="J171" s="24">
        <v>-643332</v>
      </c>
      <c r="K171" s="24">
        <v>1480866</v>
      </c>
      <c r="N171" s="10"/>
    </row>
    <row r="172" spans="1:14" hidden="1" outlineLevel="1">
      <c r="A172" s="23" t="s">
        <v>180</v>
      </c>
      <c r="B172" s="24">
        <v>-257439924</v>
      </c>
      <c r="C172" s="24">
        <v>0</v>
      </c>
      <c r="D172" s="24"/>
      <c r="E172" s="24">
        <v>49540295</v>
      </c>
      <c r="F172" s="24">
        <v>26665944</v>
      </c>
      <c r="G172" s="24">
        <v>76206239</v>
      </c>
      <c r="H172" s="24">
        <v>0</v>
      </c>
      <c r="I172" s="24">
        <v>-181233685</v>
      </c>
      <c r="J172" s="24">
        <v>-164455886</v>
      </c>
      <c r="K172" s="24">
        <v>-16777799</v>
      </c>
      <c r="N172" s="10"/>
    </row>
    <row r="173" spans="1:14" hidden="1" outlineLevel="1">
      <c r="A173" s="23" t="s">
        <v>181</v>
      </c>
      <c r="B173" s="24">
        <v>-275875248</v>
      </c>
      <c r="C173" s="24">
        <v>0</v>
      </c>
      <c r="D173" s="24"/>
      <c r="E173" s="24">
        <v>79930717</v>
      </c>
      <c r="F173" s="24">
        <v>33821148</v>
      </c>
      <c r="G173" s="24">
        <v>113751865</v>
      </c>
      <c r="H173" s="24">
        <v>0</v>
      </c>
      <c r="I173" s="24">
        <v>-162123383</v>
      </c>
      <c r="J173" s="24">
        <v>-200371114</v>
      </c>
      <c r="K173" s="24">
        <v>38247731</v>
      </c>
      <c r="N173" s="10"/>
    </row>
    <row r="174" spans="1:14" hidden="1" outlineLevel="1">
      <c r="A174" s="23" t="s">
        <v>182</v>
      </c>
      <c r="B174" s="24">
        <v>-152418780</v>
      </c>
      <c r="C174" s="24">
        <v>0</v>
      </c>
      <c r="D174" s="24"/>
      <c r="E174" s="24">
        <v>26854339</v>
      </c>
      <c r="F174" s="24">
        <v>27091032</v>
      </c>
      <c r="G174" s="24">
        <v>53945371</v>
      </c>
      <c r="H174" s="24">
        <v>0</v>
      </c>
      <c r="I174" s="24">
        <v>-98473409</v>
      </c>
      <c r="J174" s="24">
        <v>-109121760</v>
      </c>
      <c r="K174" s="24">
        <v>10648351</v>
      </c>
      <c r="N174" s="10"/>
    </row>
    <row r="175" spans="1:14" hidden="1" outlineLevel="1">
      <c r="A175" s="23" t="s">
        <v>183</v>
      </c>
      <c r="B175" s="24">
        <v>-55821132</v>
      </c>
      <c r="C175" s="24">
        <v>0</v>
      </c>
      <c r="D175" s="24"/>
      <c r="E175" s="24">
        <v>16157513</v>
      </c>
      <c r="F175" s="24">
        <v>11861136</v>
      </c>
      <c r="G175" s="24">
        <v>28018649</v>
      </c>
      <c r="H175" s="24">
        <v>0</v>
      </c>
      <c r="I175" s="24">
        <v>-27802483</v>
      </c>
      <c r="J175" s="24">
        <v>-37541594</v>
      </c>
      <c r="K175" s="24">
        <v>9739111</v>
      </c>
      <c r="N175" s="10"/>
    </row>
    <row r="176" spans="1:14" hidden="1" outlineLevel="1">
      <c r="A176" s="23" t="s">
        <v>184</v>
      </c>
      <c r="B176" s="24">
        <v>-50000</v>
      </c>
      <c r="C176" s="24">
        <v>0</v>
      </c>
      <c r="D176" s="24"/>
      <c r="E176" s="24">
        <v>25758205</v>
      </c>
      <c r="F176" s="24">
        <v>12294276</v>
      </c>
      <c r="G176" s="24">
        <v>38052481</v>
      </c>
      <c r="H176" s="24">
        <v>0</v>
      </c>
      <c r="I176" s="24">
        <v>38002481</v>
      </c>
      <c r="J176" s="24">
        <v>0</v>
      </c>
      <c r="K176" s="24">
        <v>38002481</v>
      </c>
      <c r="N176" s="10"/>
    </row>
    <row r="177" spans="1:14" hidden="1" outlineLevel="1">
      <c r="A177" s="23" t="s">
        <v>185</v>
      </c>
      <c r="B177" s="24">
        <v>-20124564</v>
      </c>
      <c r="C177" s="24">
        <v>0</v>
      </c>
      <c r="D177" s="24"/>
      <c r="E177" s="24">
        <v>4924984</v>
      </c>
      <c r="F177" s="24">
        <v>2951592</v>
      </c>
      <c r="G177" s="24">
        <v>7876576</v>
      </c>
      <c r="H177" s="24">
        <v>0</v>
      </c>
      <c r="I177" s="24">
        <v>-12247988</v>
      </c>
      <c r="J177" s="24">
        <v>-14820082</v>
      </c>
      <c r="K177" s="24">
        <v>2572094</v>
      </c>
      <c r="N177" s="10"/>
    </row>
    <row r="178" spans="1:14" hidden="1" outlineLevel="1">
      <c r="A178" s="23" t="s">
        <v>186</v>
      </c>
      <c r="B178" s="24">
        <v>-445611420</v>
      </c>
      <c r="C178" s="24">
        <v>0</v>
      </c>
      <c r="D178" s="24"/>
      <c r="E178" s="24">
        <v>63807081</v>
      </c>
      <c r="F178" s="24">
        <v>102361632</v>
      </c>
      <c r="G178" s="24">
        <v>166168713</v>
      </c>
      <c r="H178" s="24">
        <v>0</v>
      </c>
      <c r="I178" s="24">
        <v>-279442707</v>
      </c>
      <c r="J178" s="24">
        <v>-309099412</v>
      </c>
      <c r="K178" s="24">
        <v>29656705</v>
      </c>
      <c r="N178" s="10"/>
    </row>
    <row r="179" spans="1:14" hidden="1" outlineLevel="1">
      <c r="A179" s="23" t="s">
        <v>187</v>
      </c>
      <c r="B179" s="24">
        <v>-19513908</v>
      </c>
      <c r="C179" s="24">
        <v>0</v>
      </c>
      <c r="D179" s="24"/>
      <c r="E179" s="24">
        <v>0</v>
      </c>
      <c r="F179" s="24">
        <v>3613944</v>
      </c>
      <c r="G179" s="24">
        <v>3613944</v>
      </c>
      <c r="H179" s="24">
        <v>0</v>
      </c>
      <c r="I179" s="24">
        <v>-15899964</v>
      </c>
      <c r="J179" s="24">
        <v>-15899976</v>
      </c>
      <c r="K179" s="24">
        <v>12</v>
      </c>
      <c r="N179" s="10"/>
    </row>
    <row r="180" spans="1:14" hidden="1" outlineLevel="1">
      <c r="A180" s="23" t="s">
        <v>188</v>
      </c>
      <c r="B180" s="24">
        <v>-42524472</v>
      </c>
      <c r="C180" s="24">
        <v>0</v>
      </c>
      <c r="D180" s="24"/>
      <c r="E180" s="24">
        <v>0</v>
      </c>
      <c r="F180" s="24">
        <v>14843652</v>
      </c>
      <c r="G180" s="24">
        <v>14843652</v>
      </c>
      <c r="H180" s="24">
        <v>0</v>
      </c>
      <c r="I180" s="24">
        <v>-27680820</v>
      </c>
      <c r="J180" s="24">
        <v>-27680820</v>
      </c>
      <c r="K180" s="24">
        <v>0</v>
      </c>
      <c r="N180" s="10"/>
    </row>
    <row r="181" spans="1:14" hidden="1" outlineLevel="1">
      <c r="A181" s="23" t="s">
        <v>189</v>
      </c>
      <c r="B181" s="24">
        <v>0</v>
      </c>
      <c r="C181" s="24">
        <v>0</v>
      </c>
      <c r="D181" s="24"/>
      <c r="E181" s="24">
        <v>9823278</v>
      </c>
      <c r="F181" s="24">
        <v>0</v>
      </c>
      <c r="G181" s="24">
        <v>9823278</v>
      </c>
      <c r="H181" s="24">
        <v>0</v>
      </c>
      <c r="I181" s="24">
        <v>9823278</v>
      </c>
      <c r="J181" s="24">
        <v>400000</v>
      </c>
      <c r="K181" s="24">
        <v>9423278</v>
      </c>
      <c r="N181" s="10"/>
    </row>
    <row r="182" spans="1:14" hidden="1" outlineLevel="1">
      <c r="A182" s="23" t="s">
        <v>190</v>
      </c>
      <c r="B182" s="24">
        <v>-17319648</v>
      </c>
      <c r="C182" s="24">
        <v>0</v>
      </c>
      <c r="D182" s="24"/>
      <c r="E182" s="24">
        <v>24765206</v>
      </c>
      <c r="F182" s="24">
        <v>2579820</v>
      </c>
      <c r="G182" s="24">
        <v>27345026</v>
      </c>
      <c r="H182" s="24">
        <v>0</v>
      </c>
      <c r="I182" s="24">
        <v>10025378</v>
      </c>
      <c r="J182" s="24">
        <v>-10048808</v>
      </c>
      <c r="K182" s="24">
        <v>20074186</v>
      </c>
      <c r="N182" s="10"/>
    </row>
    <row r="183" spans="1:14" hidden="1" outlineLevel="1">
      <c r="A183" s="23" t="s">
        <v>191</v>
      </c>
      <c r="B183" s="24">
        <v>-1910064</v>
      </c>
      <c r="C183" s="24">
        <v>0</v>
      </c>
      <c r="D183" s="24"/>
      <c r="E183" s="24">
        <v>95457</v>
      </c>
      <c r="F183" s="24">
        <v>902909</v>
      </c>
      <c r="G183" s="24">
        <v>998366</v>
      </c>
      <c r="H183" s="24">
        <v>0</v>
      </c>
      <c r="I183" s="24">
        <v>-911698</v>
      </c>
      <c r="J183" s="24">
        <v>-1910064</v>
      </c>
      <c r="K183" s="24">
        <v>998366</v>
      </c>
      <c r="N183" s="10"/>
    </row>
    <row r="184" spans="1:14" hidden="1" outlineLevel="1">
      <c r="A184" s="23" t="s">
        <v>192</v>
      </c>
      <c r="B184" s="24">
        <v>-14465100</v>
      </c>
      <c r="C184" s="24">
        <v>0</v>
      </c>
      <c r="D184" s="24"/>
      <c r="E184" s="24">
        <v>579000</v>
      </c>
      <c r="F184" s="24">
        <v>4471452</v>
      </c>
      <c r="G184" s="24">
        <v>5050452</v>
      </c>
      <c r="H184" s="24">
        <v>0</v>
      </c>
      <c r="I184" s="24">
        <v>-9414648</v>
      </c>
      <c r="J184" s="24">
        <v>-10101012</v>
      </c>
      <c r="K184" s="24">
        <v>686364</v>
      </c>
      <c r="N184" s="10"/>
    </row>
    <row r="185" spans="1:14" hidden="1" outlineLevel="1">
      <c r="A185" s="23" t="s">
        <v>193</v>
      </c>
      <c r="B185" s="24">
        <v>-45463044</v>
      </c>
      <c r="C185" s="24">
        <v>0</v>
      </c>
      <c r="D185" s="24"/>
      <c r="E185" s="24">
        <v>16084444</v>
      </c>
      <c r="F185" s="24">
        <v>3844788</v>
      </c>
      <c r="G185" s="24">
        <v>19929232</v>
      </c>
      <c r="H185" s="24">
        <v>0</v>
      </c>
      <c r="I185" s="24">
        <v>-25533812</v>
      </c>
      <c r="J185" s="24">
        <v>-34426552</v>
      </c>
      <c r="K185" s="24">
        <v>8892740</v>
      </c>
      <c r="N185" s="10"/>
    </row>
    <row r="186" spans="1:14" hidden="1" outlineLevel="1">
      <c r="A186" s="23" t="s">
        <v>194</v>
      </c>
      <c r="B186" s="24">
        <v>0</v>
      </c>
      <c r="C186" s="24">
        <v>0</v>
      </c>
      <c r="D186" s="24"/>
      <c r="E186" s="24">
        <v>91043</v>
      </c>
      <c r="F186" s="24">
        <v>0</v>
      </c>
      <c r="G186" s="24">
        <v>91043</v>
      </c>
      <c r="H186" s="24">
        <v>0</v>
      </c>
      <c r="I186" s="24">
        <v>91043</v>
      </c>
      <c r="J186" s="24">
        <v>15000</v>
      </c>
      <c r="K186" s="24">
        <v>76043</v>
      </c>
      <c r="N186" s="10"/>
    </row>
    <row r="187" spans="1:14" hidden="1" outlineLevel="1">
      <c r="A187" s="23" t="s">
        <v>195</v>
      </c>
      <c r="B187" s="24">
        <v>-22309136</v>
      </c>
      <c r="C187" s="24">
        <v>0</v>
      </c>
      <c r="D187" s="24"/>
      <c r="E187" s="24">
        <v>10542485</v>
      </c>
      <c r="F187" s="24">
        <v>4321932</v>
      </c>
      <c r="G187" s="24">
        <v>14864417</v>
      </c>
      <c r="H187" s="24">
        <v>0</v>
      </c>
      <c r="I187" s="24">
        <v>-7444719</v>
      </c>
      <c r="J187" s="24">
        <v>-12705234</v>
      </c>
      <c r="K187" s="24">
        <v>5260515</v>
      </c>
      <c r="N187" s="10"/>
    </row>
    <row r="188" spans="1:14" hidden="1" outlineLevel="1">
      <c r="A188" s="23" t="s">
        <v>196</v>
      </c>
      <c r="B188" s="24">
        <v>-20629476</v>
      </c>
      <c r="C188" s="24">
        <v>0</v>
      </c>
      <c r="D188" s="24"/>
      <c r="E188" s="24">
        <v>0</v>
      </c>
      <c r="F188" s="24">
        <v>3184428</v>
      </c>
      <c r="G188" s="24">
        <v>3184428</v>
      </c>
      <c r="H188" s="24">
        <v>0</v>
      </c>
      <c r="I188" s="24">
        <v>-17445048</v>
      </c>
      <c r="J188" s="24">
        <v>-17445048</v>
      </c>
      <c r="K188" s="24">
        <v>0</v>
      </c>
      <c r="N188" s="10"/>
    </row>
    <row r="189" spans="1:14" hidden="1" outlineLevel="1">
      <c r="A189" s="23" t="s">
        <v>197</v>
      </c>
      <c r="B189" s="24">
        <v>0</v>
      </c>
      <c r="C189" s="24">
        <v>0</v>
      </c>
      <c r="D189" s="24"/>
      <c r="E189" s="24">
        <v>29637</v>
      </c>
      <c r="F189" s="24">
        <v>2839644</v>
      </c>
      <c r="G189" s="24">
        <v>2869281</v>
      </c>
      <c r="H189" s="24">
        <v>0</v>
      </c>
      <c r="I189" s="24">
        <v>2869281</v>
      </c>
      <c r="J189" s="24">
        <v>2839632</v>
      </c>
      <c r="K189" s="24">
        <v>29649</v>
      </c>
      <c r="N189" s="10"/>
    </row>
    <row r="190" spans="1:14" hidden="1" outlineLevel="1">
      <c r="A190" s="23" t="s">
        <v>198</v>
      </c>
      <c r="B190" s="24">
        <v>-329616132</v>
      </c>
      <c r="C190" s="24">
        <v>0</v>
      </c>
      <c r="D190" s="24"/>
      <c r="E190" s="24">
        <v>95676662</v>
      </c>
      <c r="F190" s="24">
        <v>63884972</v>
      </c>
      <c r="G190" s="24">
        <v>159561634</v>
      </c>
      <c r="H190" s="24">
        <v>0</v>
      </c>
      <c r="I190" s="24">
        <v>-170054498</v>
      </c>
      <c r="J190" s="24">
        <v>-219922208</v>
      </c>
      <c r="K190" s="24">
        <v>49867710</v>
      </c>
      <c r="N190" s="10"/>
    </row>
    <row r="191" spans="1:14" hidden="1" outlineLevel="1">
      <c r="A191" s="23" t="s">
        <v>199</v>
      </c>
      <c r="B191" s="24">
        <v>-46069272</v>
      </c>
      <c r="C191" s="24">
        <v>0</v>
      </c>
      <c r="D191" s="24"/>
      <c r="E191" s="24">
        <v>313213</v>
      </c>
      <c r="F191" s="24">
        <v>11890056</v>
      </c>
      <c r="G191" s="24">
        <v>12203269</v>
      </c>
      <c r="H191" s="24">
        <v>0</v>
      </c>
      <c r="I191" s="24">
        <v>-33866003</v>
      </c>
      <c r="J191" s="24">
        <v>-34206012</v>
      </c>
      <c r="K191" s="24">
        <v>340009</v>
      </c>
      <c r="N191" s="10"/>
    </row>
    <row r="192" spans="1:14" hidden="1" outlineLevel="1">
      <c r="A192" s="23" t="s">
        <v>200</v>
      </c>
      <c r="B192" s="24">
        <v>-4927860</v>
      </c>
      <c r="C192" s="24">
        <v>0</v>
      </c>
      <c r="D192" s="24"/>
      <c r="E192" s="24">
        <v>1869902</v>
      </c>
      <c r="F192" s="24">
        <v>603300</v>
      </c>
      <c r="G192" s="24">
        <v>2473202</v>
      </c>
      <c r="H192" s="24">
        <v>0</v>
      </c>
      <c r="I192" s="24">
        <v>-2454658</v>
      </c>
      <c r="J192" s="24">
        <v>-2781000</v>
      </c>
      <c r="K192" s="24">
        <v>326342</v>
      </c>
      <c r="N192" s="10"/>
    </row>
    <row r="193" spans="1:14" hidden="1" outlineLevel="1">
      <c r="A193" s="23" t="s">
        <v>201</v>
      </c>
      <c r="B193" s="24">
        <v>-152435892</v>
      </c>
      <c r="C193" s="24">
        <v>0</v>
      </c>
      <c r="D193" s="24"/>
      <c r="E193" s="24">
        <v>50334549</v>
      </c>
      <c r="F193" s="24">
        <v>20828160</v>
      </c>
      <c r="G193" s="24">
        <v>71162709</v>
      </c>
      <c r="H193" s="24">
        <v>0</v>
      </c>
      <c r="I193" s="24">
        <v>-81273183</v>
      </c>
      <c r="J193" s="24">
        <v>-107481098</v>
      </c>
      <c r="K193" s="24">
        <v>26207915</v>
      </c>
      <c r="N193" s="10"/>
    </row>
    <row r="194" spans="1:14" hidden="1" outlineLevel="1">
      <c r="A194" s="23" t="s">
        <v>202</v>
      </c>
      <c r="B194" s="24">
        <v>-36771696</v>
      </c>
      <c r="C194" s="24">
        <v>0</v>
      </c>
      <c r="D194" s="24"/>
      <c r="E194" s="24">
        <v>3265940</v>
      </c>
      <c r="F194" s="24">
        <v>9732000</v>
      </c>
      <c r="G194" s="24">
        <v>12997940</v>
      </c>
      <c r="H194" s="24">
        <v>0</v>
      </c>
      <c r="I194" s="24">
        <v>-23773756</v>
      </c>
      <c r="J194" s="24">
        <v>-24158886</v>
      </c>
      <c r="K194" s="24">
        <v>385130</v>
      </c>
      <c r="N194" s="10"/>
    </row>
    <row r="195" spans="1:14" hidden="1" outlineLevel="1">
      <c r="A195" s="23" t="s">
        <v>203</v>
      </c>
      <c r="B195" s="24">
        <v>-12429108</v>
      </c>
      <c r="C195" s="24">
        <v>0</v>
      </c>
      <c r="D195" s="24"/>
      <c r="E195" s="24">
        <v>0</v>
      </c>
      <c r="F195" s="24">
        <v>4310448</v>
      </c>
      <c r="G195" s="24">
        <v>4310448</v>
      </c>
      <c r="H195" s="24">
        <v>0</v>
      </c>
      <c r="I195" s="24">
        <v>-8118660</v>
      </c>
      <c r="J195" s="24">
        <v>-8475900</v>
      </c>
      <c r="K195" s="24">
        <v>357240</v>
      </c>
      <c r="N195" s="10"/>
    </row>
    <row r="196" spans="1:14" hidden="1" outlineLevel="1">
      <c r="A196" s="23" t="s">
        <v>204</v>
      </c>
      <c r="B196" s="24">
        <v>-10026468</v>
      </c>
      <c r="C196" s="24">
        <v>0</v>
      </c>
      <c r="D196" s="24"/>
      <c r="E196" s="24">
        <v>0</v>
      </c>
      <c r="F196" s="24">
        <v>6109956</v>
      </c>
      <c r="G196" s="24">
        <v>6109956</v>
      </c>
      <c r="H196" s="24">
        <v>0</v>
      </c>
      <c r="I196" s="24">
        <v>-3916512</v>
      </c>
      <c r="J196" s="24">
        <v>-5696424</v>
      </c>
      <c r="K196" s="24">
        <v>1779912</v>
      </c>
      <c r="N196" s="10"/>
    </row>
    <row r="197" spans="1:14" hidden="1" outlineLevel="1">
      <c r="A197" s="23" t="s">
        <v>205</v>
      </c>
      <c r="B197" s="24">
        <v>-47923968</v>
      </c>
      <c r="C197" s="24">
        <v>0</v>
      </c>
      <c r="D197" s="24"/>
      <c r="E197" s="24">
        <v>33771217</v>
      </c>
      <c r="F197" s="24">
        <v>1470132</v>
      </c>
      <c r="G197" s="24">
        <v>35241349</v>
      </c>
      <c r="H197" s="24">
        <v>0</v>
      </c>
      <c r="I197" s="24">
        <v>-12682619</v>
      </c>
      <c r="J197" s="24">
        <v>215360312</v>
      </c>
      <c r="K197" s="24">
        <v>-228042931</v>
      </c>
      <c r="N197" s="10"/>
    </row>
    <row r="198" spans="1:14" hidden="1" outlineLevel="1">
      <c r="A198" s="23" t="s">
        <v>206</v>
      </c>
      <c r="B198" s="24">
        <v>-27108312</v>
      </c>
      <c r="C198" s="24">
        <v>0</v>
      </c>
      <c r="D198" s="24"/>
      <c r="E198" s="24">
        <v>24754971</v>
      </c>
      <c r="F198" s="24">
        <v>2609445</v>
      </c>
      <c r="G198" s="24">
        <v>27364416</v>
      </c>
      <c r="H198" s="24">
        <v>0</v>
      </c>
      <c r="I198" s="24">
        <v>256104</v>
      </c>
      <c r="J198" s="24">
        <v>-1290876</v>
      </c>
      <c r="K198" s="24">
        <v>1546980</v>
      </c>
      <c r="N198" s="10"/>
    </row>
    <row r="199" spans="1:14" hidden="1" outlineLevel="1">
      <c r="A199" s="23" t="s">
        <v>207</v>
      </c>
      <c r="B199" s="24">
        <v>-30198144</v>
      </c>
      <c r="C199" s="24">
        <v>0</v>
      </c>
      <c r="D199" s="24"/>
      <c r="E199" s="24">
        <v>10530517</v>
      </c>
      <c r="F199" s="24">
        <v>3430258</v>
      </c>
      <c r="G199" s="24">
        <v>13960775</v>
      </c>
      <c r="H199" s="24">
        <v>4142223</v>
      </c>
      <c r="I199" s="24">
        <v>-12095146</v>
      </c>
      <c r="J199" s="24">
        <v>-9014456</v>
      </c>
      <c r="K199" s="24">
        <v>-3080690</v>
      </c>
      <c r="N199" s="10"/>
    </row>
    <row r="200" spans="1:14" hidden="1" outlineLevel="1">
      <c r="A200" s="23" t="s">
        <v>208</v>
      </c>
      <c r="B200" s="24">
        <v>-40866384</v>
      </c>
      <c r="C200" s="24">
        <v>0</v>
      </c>
      <c r="D200" s="24"/>
      <c r="E200" s="24">
        <v>21164315</v>
      </c>
      <c r="F200" s="24">
        <v>0</v>
      </c>
      <c r="G200" s="24">
        <v>21164315</v>
      </c>
      <c r="H200" s="24">
        <v>0</v>
      </c>
      <c r="I200" s="24">
        <v>-19702069</v>
      </c>
      <c r="J200" s="24">
        <v>-13099520</v>
      </c>
      <c r="K200" s="24">
        <v>-6602549</v>
      </c>
      <c r="N200" s="10"/>
    </row>
    <row r="201" spans="1:14" hidden="1" outlineLevel="1">
      <c r="A201" s="23" t="s">
        <v>209</v>
      </c>
      <c r="B201" s="24">
        <v>0</v>
      </c>
      <c r="C201" s="24">
        <v>0</v>
      </c>
      <c r="D201" s="24"/>
      <c r="E201" s="24">
        <v>74591</v>
      </c>
      <c r="F201" s="24">
        <v>0</v>
      </c>
      <c r="G201" s="24">
        <v>0</v>
      </c>
      <c r="H201" s="24">
        <v>2190292223</v>
      </c>
      <c r="I201" s="24">
        <v>2190366814</v>
      </c>
      <c r="J201" s="24">
        <v>1737315288</v>
      </c>
      <c r="K201" s="24">
        <v>453051526</v>
      </c>
      <c r="N201" s="10"/>
    </row>
    <row r="202" spans="1:14" collapsed="1">
      <c r="A202" s="21" t="s">
        <v>210</v>
      </c>
      <c r="B202" s="22">
        <v>-106078977</v>
      </c>
      <c r="C202" s="22">
        <v>75564719</v>
      </c>
      <c r="D202" s="22"/>
      <c r="E202" s="22">
        <v>39572247</v>
      </c>
      <c r="F202" s="22">
        <v>3024792</v>
      </c>
      <c r="G202" s="22">
        <v>118161758</v>
      </c>
      <c r="H202" s="22">
        <v>-244500</v>
      </c>
      <c r="I202" s="22">
        <v>11838281</v>
      </c>
      <c r="J202" s="22">
        <v>11899348</v>
      </c>
      <c r="K202" s="22">
        <v>-61067</v>
      </c>
      <c r="N202" s="10"/>
    </row>
    <row r="203" spans="1:14" hidden="1" outlineLevel="1">
      <c r="A203" s="23" t="s">
        <v>211</v>
      </c>
      <c r="B203" s="24">
        <v>-101016023</v>
      </c>
      <c r="C203" s="24">
        <v>75564719</v>
      </c>
      <c r="D203" s="24"/>
      <c r="E203" s="24">
        <v>28823508</v>
      </c>
      <c r="F203" s="24">
        <v>0</v>
      </c>
      <c r="G203" s="24">
        <v>104388227</v>
      </c>
      <c r="H203" s="24">
        <v>-50000</v>
      </c>
      <c r="I203" s="24">
        <v>3322204</v>
      </c>
      <c r="J203" s="24">
        <v>2048556</v>
      </c>
      <c r="K203" s="24">
        <v>1273648</v>
      </c>
      <c r="N203" s="10"/>
    </row>
    <row r="204" spans="1:14" hidden="1" outlineLevel="1">
      <c r="A204" s="23" t="s">
        <v>212</v>
      </c>
      <c r="B204" s="24">
        <v>-1701675</v>
      </c>
      <c r="C204" s="24">
        <v>0</v>
      </c>
      <c r="D204" s="24"/>
      <c r="E204" s="24">
        <v>2996195</v>
      </c>
      <c r="F204" s="24">
        <v>2142096</v>
      </c>
      <c r="G204" s="24">
        <v>5138291</v>
      </c>
      <c r="H204" s="24">
        <v>0</v>
      </c>
      <c r="I204" s="24">
        <v>3436616</v>
      </c>
      <c r="J204" s="24">
        <v>1475000</v>
      </c>
      <c r="K204" s="24">
        <v>1961616</v>
      </c>
      <c r="N204" s="10"/>
    </row>
    <row r="205" spans="1:14" hidden="1" outlineLevel="1">
      <c r="A205" s="23" t="s">
        <v>213</v>
      </c>
      <c r="B205" s="24">
        <v>-3361279</v>
      </c>
      <c r="C205" s="24">
        <v>0</v>
      </c>
      <c r="D205" s="24"/>
      <c r="E205" s="24">
        <v>7752544</v>
      </c>
      <c r="F205" s="24">
        <v>882696</v>
      </c>
      <c r="G205" s="24">
        <v>8635240</v>
      </c>
      <c r="H205" s="24">
        <v>-194500</v>
      </c>
      <c r="I205" s="24">
        <v>5079461</v>
      </c>
      <c r="J205" s="24">
        <v>8375792</v>
      </c>
      <c r="K205" s="24">
        <v>-3296331</v>
      </c>
      <c r="N205" s="10"/>
    </row>
    <row r="206" spans="1:14" collapsed="1">
      <c r="A206" s="21" t="s">
        <v>214</v>
      </c>
      <c r="B206" s="22">
        <v>0</v>
      </c>
      <c r="C206" s="22">
        <v>0</v>
      </c>
      <c r="D206" s="22"/>
      <c r="E206" s="22">
        <v>20200</v>
      </c>
      <c r="F206" s="22">
        <v>0</v>
      </c>
      <c r="G206" s="22">
        <v>20200</v>
      </c>
      <c r="H206" s="22">
        <v>60576</v>
      </c>
      <c r="I206" s="22">
        <v>80776</v>
      </c>
      <c r="J206" s="22">
        <v>0</v>
      </c>
      <c r="K206" s="22">
        <v>80776</v>
      </c>
      <c r="N206" s="10"/>
    </row>
    <row r="207" spans="1:14" hidden="1" outlineLevel="1">
      <c r="A207" s="23" t="s">
        <v>215</v>
      </c>
      <c r="B207" s="24">
        <v>0</v>
      </c>
      <c r="C207" s="24">
        <v>0</v>
      </c>
      <c r="D207" s="24"/>
      <c r="E207" s="24">
        <v>20200</v>
      </c>
      <c r="F207" s="24">
        <v>0</v>
      </c>
      <c r="G207" s="24">
        <v>20200</v>
      </c>
      <c r="H207" s="24">
        <v>56016</v>
      </c>
      <c r="I207" s="24">
        <v>76216</v>
      </c>
      <c r="J207" s="24">
        <v>0</v>
      </c>
      <c r="K207" s="24">
        <v>76216</v>
      </c>
      <c r="N207" s="10"/>
    </row>
    <row r="208" spans="1:14" hidden="1" outlineLevel="1">
      <c r="A208" s="23" t="s">
        <v>216</v>
      </c>
      <c r="B208" s="24">
        <v>0</v>
      </c>
      <c r="C208" s="24">
        <v>0</v>
      </c>
      <c r="D208" s="24"/>
      <c r="E208" s="24">
        <v>0</v>
      </c>
      <c r="F208" s="24">
        <v>0</v>
      </c>
      <c r="G208" s="24">
        <v>0</v>
      </c>
      <c r="H208" s="24">
        <v>4560</v>
      </c>
      <c r="I208" s="24">
        <v>4560</v>
      </c>
      <c r="J208" s="24">
        <v>0</v>
      </c>
      <c r="K208" s="24">
        <v>4560</v>
      </c>
      <c r="N208" s="10"/>
    </row>
    <row r="209" spans="1:15" collapsed="1">
      <c r="A209" s="21" t="s">
        <v>217</v>
      </c>
      <c r="B209" s="22">
        <v>-259929973</v>
      </c>
      <c r="C209" s="22">
        <v>209753705</v>
      </c>
      <c r="D209" s="22"/>
      <c r="E209" s="22">
        <v>34140772</v>
      </c>
      <c r="F209" s="22">
        <v>7291350</v>
      </c>
      <c r="G209" s="22">
        <v>251185827</v>
      </c>
      <c r="H209" s="22">
        <v>-2576915</v>
      </c>
      <c r="I209" s="22">
        <v>-11321061</v>
      </c>
      <c r="J209" s="22">
        <v>-95000</v>
      </c>
      <c r="K209" s="22">
        <v>-11226061</v>
      </c>
      <c r="N209" s="10"/>
    </row>
    <row r="210" spans="1:15" hidden="1" outlineLevel="1">
      <c r="A210" s="23" t="s">
        <v>218</v>
      </c>
      <c r="B210" s="24">
        <v>-259929973</v>
      </c>
      <c r="C210" s="24">
        <v>209753705</v>
      </c>
      <c r="D210" s="24"/>
      <c r="E210" s="24">
        <v>34140772</v>
      </c>
      <c r="F210" s="24">
        <v>7291350</v>
      </c>
      <c r="G210" s="24">
        <v>251185827</v>
      </c>
      <c r="H210" s="24">
        <v>0</v>
      </c>
      <c r="I210" s="24">
        <v>-8744146</v>
      </c>
      <c r="J210" s="24">
        <v>-95000</v>
      </c>
      <c r="K210" s="24">
        <v>-8649146</v>
      </c>
      <c r="N210" s="10"/>
    </row>
    <row r="211" spans="1:15" hidden="1" outlineLevel="1">
      <c r="A211" s="23" t="s">
        <v>219</v>
      </c>
      <c r="B211" s="24">
        <v>0</v>
      </c>
      <c r="C211" s="24">
        <v>0</v>
      </c>
      <c r="D211" s="24"/>
      <c r="E211" s="24">
        <v>0</v>
      </c>
      <c r="F211" s="24">
        <v>0</v>
      </c>
      <c r="G211" s="24">
        <v>0</v>
      </c>
      <c r="H211" s="24">
        <v>-2576915</v>
      </c>
      <c r="I211" s="24">
        <v>-2576915</v>
      </c>
      <c r="J211" s="24">
        <v>0</v>
      </c>
      <c r="K211" s="24">
        <v>-2576915</v>
      </c>
      <c r="N211" s="10"/>
    </row>
    <row r="212" spans="1:15" collapsed="1">
      <c r="A212" s="21" t="s">
        <v>220</v>
      </c>
      <c r="B212" s="22">
        <v>3410653912</v>
      </c>
      <c r="C212" s="22"/>
      <c r="D212" s="22"/>
      <c r="E212" s="22">
        <v>-3408054330</v>
      </c>
      <c r="F212" s="22">
        <v>0</v>
      </c>
      <c r="G212" s="22">
        <v>-3408054330</v>
      </c>
      <c r="H212" s="22"/>
      <c r="I212" s="22">
        <v>2599582</v>
      </c>
      <c r="J212" s="22">
        <v>2599331</v>
      </c>
      <c r="K212" s="22"/>
    </row>
    <row r="213" spans="1:15" ht="6.75" customHeight="1">
      <c r="A213" s="23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O213" s="10"/>
    </row>
    <row r="214" spans="1:15" ht="15">
      <c r="A214" s="23"/>
      <c r="B214" s="25"/>
      <c r="C214" s="25"/>
      <c r="D214" s="25"/>
      <c r="E214" s="25"/>
      <c r="F214" s="25"/>
      <c r="G214" s="26"/>
      <c r="H214" s="27" t="s">
        <v>221</v>
      </c>
      <c r="I214" s="28">
        <v>-231678749</v>
      </c>
      <c r="J214" s="28">
        <v>-279466427</v>
      </c>
      <c r="K214" s="28">
        <v>47787427</v>
      </c>
      <c r="N214" s="10"/>
      <c r="O214" s="10"/>
    </row>
    <row r="215" spans="1:15">
      <c r="A215" s="23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5" ht="14.25" customHeight="1">
      <c r="A216" s="21" t="s">
        <v>222</v>
      </c>
      <c r="B216" s="22">
        <v>-321675634</v>
      </c>
      <c r="C216" s="22">
        <v>56867916</v>
      </c>
      <c r="D216" s="22"/>
      <c r="E216" s="22">
        <v>196210147</v>
      </c>
      <c r="F216" s="22">
        <v>21429636</v>
      </c>
      <c r="G216" s="22">
        <v>274507699</v>
      </c>
      <c r="H216" s="22">
        <v>0</v>
      </c>
      <c r="I216" s="22">
        <v>-47167935</v>
      </c>
      <c r="J216" s="22">
        <v>-62813097</v>
      </c>
      <c r="K216" s="22">
        <v>15645162</v>
      </c>
    </row>
    <row r="217" spans="1:15" hidden="1" outlineLevel="1">
      <c r="A217" s="23" t="s">
        <v>223</v>
      </c>
      <c r="B217" s="24">
        <v>-306044638</v>
      </c>
      <c r="C217" s="24">
        <v>0</v>
      </c>
      <c r="D217" s="24"/>
      <c r="E217" s="24">
        <v>0</v>
      </c>
      <c r="F217" s="24">
        <v>0</v>
      </c>
      <c r="G217" s="24">
        <v>0</v>
      </c>
      <c r="H217" s="24">
        <v>0</v>
      </c>
      <c r="I217" s="24">
        <v>-306044638</v>
      </c>
      <c r="J217" s="24">
        <v>-294400000</v>
      </c>
      <c r="K217" s="24">
        <v>-11644638</v>
      </c>
    </row>
    <row r="218" spans="1:15" hidden="1" outlineLevel="1">
      <c r="A218" s="23" t="s">
        <v>224</v>
      </c>
      <c r="B218" s="24">
        <v>0</v>
      </c>
      <c r="C218" s="24">
        <v>0</v>
      </c>
      <c r="D218" s="24"/>
      <c r="E218" s="24">
        <v>85565300</v>
      </c>
      <c r="F218" s="24">
        <v>0</v>
      </c>
      <c r="G218" s="24">
        <v>85565300</v>
      </c>
      <c r="H218" s="24">
        <v>0</v>
      </c>
      <c r="I218" s="24">
        <v>85565300</v>
      </c>
      <c r="J218" s="24">
        <v>81701903</v>
      </c>
      <c r="K218" s="24">
        <v>3863397</v>
      </c>
    </row>
    <row r="219" spans="1:15" hidden="1" outlineLevel="1">
      <c r="A219" s="23" t="s">
        <v>225</v>
      </c>
      <c r="B219" s="24">
        <v>0</v>
      </c>
      <c r="C219" s="24">
        <v>0</v>
      </c>
      <c r="D219" s="24"/>
      <c r="E219" s="24">
        <v>80935167</v>
      </c>
      <c r="F219" s="24">
        <v>0</v>
      </c>
      <c r="G219" s="24">
        <v>80935167</v>
      </c>
      <c r="H219" s="24">
        <v>0</v>
      </c>
      <c r="I219" s="24">
        <v>80935167</v>
      </c>
      <c r="J219" s="24">
        <v>49912508</v>
      </c>
      <c r="K219" s="24">
        <v>31022659</v>
      </c>
    </row>
    <row r="220" spans="1:15" hidden="1" outlineLevel="1">
      <c r="A220" s="23" t="s">
        <v>226</v>
      </c>
      <c r="B220" s="24">
        <v>-15630996</v>
      </c>
      <c r="C220" s="24">
        <v>56867916</v>
      </c>
      <c r="D220" s="24"/>
      <c r="E220" s="24">
        <v>29709680</v>
      </c>
      <c r="F220" s="24">
        <v>0</v>
      </c>
      <c r="G220" s="24">
        <v>86577596</v>
      </c>
      <c r="H220" s="24">
        <v>0</v>
      </c>
      <c r="I220" s="24">
        <v>70946600</v>
      </c>
      <c r="J220" s="24">
        <v>76402932</v>
      </c>
      <c r="K220" s="24">
        <v>-5456332</v>
      </c>
    </row>
    <row r="221" spans="1:15" hidden="1" outlineLevel="1">
      <c r="A221" s="23" t="s">
        <v>227</v>
      </c>
      <c r="B221" s="24">
        <v>0</v>
      </c>
      <c r="C221" s="24">
        <v>0</v>
      </c>
      <c r="D221" s="24"/>
      <c r="E221" s="24">
        <v>0</v>
      </c>
      <c r="F221" s="24">
        <v>21429636</v>
      </c>
      <c r="G221" s="24">
        <v>21429636</v>
      </c>
      <c r="H221" s="24">
        <v>0</v>
      </c>
      <c r="I221" s="24">
        <v>21429636</v>
      </c>
      <c r="J221" s="24">
        <v>23569560</v>
      </c>
      <c r="K221" s="24">
        <v>-2139924</v>
      </c>
    </row>
    <row r="222" spans="1:15" collapsed="1">
      <c r="A222" s="21" t="s">
        <v>228</v>
      </c>
      <c r="B222" s="22">
        <v>-589384511</v>
      </c>
      <c r="C222" s="22">
        <v>0</v>
      </c>
      <c r="D222" s="22"/>
      <c r="E222" s="22">
        <v>535918627</v>
      </c>
      <c r="F222" s="22">
        <v>19845442</v>
      </c>
      <c r="G222" s="22">
        <v>555764069</v>
      </c>
      <c r="H222" s="22">
        <v>-1163512</v>
      </c>
      <c r="I222" s="22">
        <v>-34783954</v>
      </c>
      <c r="J222" s="22">
        <v>-47398794</v>
      </c>
      <c r="K222" s="22">
        <v>12614840</v>
      </c>
    </row>
    <row r="223" spans="1:15" hidden="1" outlineLevel="1">
      <c r="A223" s="23" t="s">
        <v>229</v>
      </c>
      <c r="B223" s="24">
        <v>-588900640</v>
      </c>
      <c r="C223" s="24">
        <v>0</v>
      </c>
      <c r="D223" s="24"/>
      <c r="E223" s="24">
        <v>0</v>
      </c>
      <c r="F223" s="24">
        <v>0</v>
      </c>
      <c r="G223" s="24">
        <v>0</v>
      </c>
      <c r="H223" s="24">
        <v>0</v>
      </c>
      <c r="I223" s="24">
        <v>-588900640</v>
      </c>
      <c r="J223" s="24">
        <v>-592200000</v>
      </c>
      <c r="K223" s="24">
        <v>3299360</v>
      </c>
    </row>
    <row r="224" spans="1:15" hidden="1" outlineLevel="1">
      <c r="A224" s="23" t="s">
        <v>230</v>
      </c>
      <c r="B224" s="24">
        <v>-483871</v>
      </c>
      <c r="C224" s="24"/>
      <c r="D224" s="24"/>
      <c r="E224" s="24">
        <v>151442420</v>
      </c>
      <c r="F224" s="24">
        <v>0</v>
      </c>
      <c r="G224" s="24">
        <v>151442420</v>
      </c>
      <c r="H224" s="24">
        <v>0</v>
      </c>
      <c r="I224" s="24">
        <v>150958549</v>
      </c>
      <c r="J224" s="24">
        <v>146381165</v>
      </c>
      <c r="K224" s="24">
        <v>4577384</v>
      </c>
    </row>
    <row r="225" spans="1:11" hidden="1" outlineLevel="1">
      <c r="A225" s="23" t="s">
        <v>231</v>
      </c>
      <c r="B225" s="24">
        <v>0</v>
      </c>
      <c r="C225" s="24">
        <v>0</v>
      </c>
      <c r="D225" s="24"/>
      <c r="E225" s="24">
        <v>342155959</v>
      </c>
      <c r="F225" s="24">
        <v>0</v>
      </c>
      <c r="G225" s="24">
        <v>342155959</v>
      </c>
      <c r="H225" s="24">
        <v>0</v>
      </c>
      <c r="I225" s="24">
        <v>342155959</v>
      </c>
      <c r="J225" s="24">
        <v>287760000</v>
      </c>
      <c r="K225" s="24">
        <v>54395959</v>
      </c>
    </row>
    <row r="226" spans="1:11" hidden="1" outlineLevel="1">
      <c r="A226" s="23" t="s">
        <v>232</v>
      </c>
      <c r="B226" s="24">
        <v>0</v>
      </c>
      <c r="C226" s="24">
        <v>0</v>
      </c>
      <c r="D226" s="24"/>
      <c r="E226" s="24">
        <v>39895363</v>
      </c>
      <c r="F226" s="24">
        <v>0</v>
      </c>
      <c r="G226" s="24">
        <v>39895363</v>
      </c>
      <c r="H226" s="24">
        <v>0</v>
      </c>
      <c r="I226" s="24">
        <v>39895363</v>
      </c>
      <c r="J226" s="24">
        <v>88749260</v>
      </c>
      <c r="K226" s="24">
        <v>-48853897</v>
      </c>
    </row>
    <row r="227" spans="1:11" hidden="1" outlineLevel="1">
      <c r="A227" s="23" t="s">
        <v>233</v>
      </c>
      <c r="B227" s="24">
        <v>0</v>
      </c>
      <c r="C227" s="24">
        <v>0</v>
      </c>
      <c r="D227" s="24"/>
      <c r="E227" s="24">
        <v>2424885</v>
      </c>
      <c r="F227" s="24">
        <v>0</v>
      </c>
      <c r="G227" s="24">
        <v>2424885</v>
      </c>
      <c r="H227" s="24">
        <v>0</v>
      </c>
      <c r="I227" s="24">
        <v>2424885</v>
      </c>
      <c r="J227" s="24">
        <v>2224229</v>
      </c>
      <c r="K227" s="24">
        <v>200656</v>
      </c>
    </row>
    <row r="228" spans="1:11" hidden="1" outlineLevel="1">
      <c r="A228" s="23" t="s">
        <v>234</v>
      </c>
      <c r="B228" s="24">
        <v>0</v>
      </c>
      <c r="C228" s="24">
        <v>0</v>
      </c>
      <c r="D228" s="24"/>
      <c r="E228" s="24">
        <v>0</v>
      </c>
      <c r="F228" s="24">
        <v>0</v>
      </c>
      <c r="G228" s="24">
        <v>0</v>
      </c>
      <c r="H228" s="24">
        <v>-1560758</v>
      </c>
      <c r="I228" s="24">
        <v>-1560758</v>
      </c>
      <c r="J228" s="24">
        <v>-1440000</v>
      </c>
      <c r="K228" s="24">
        <v>-120758</v>
      </c>
    </row>
    <row r="229" spans="1:11" hidden="1" outlineLevel="1">
      <c r="A229" s="23" t="s">
        <v>235</v>
      </c>
      <c r="B229" s="24">
        <v>0</v>
      </c>
      <c r="C229" s="24">
        <v>0</v>
      </c>
      <c r="D229" s="24"/>
      <c r="E229" s="24">
        <v>0</v>
      </c>
      <c r="F229" s="24">
        <v>0</v>
      </c>
      <c r="G229" s="24">
        <v>0</v>
      </c>
      <c r="H229" s="24">
        <v>257035</v>
      </c>
      <c r="I229" s="24">
        <v>257035</v>
      </c>
      <c r="J229" s="24">
        <v>0</v>
      </c>
      <c r="K229" s="24">
        <v>257035</v>
      </c>
    </row>
    <row r="230" spans="1:11" hidden="1" outlineLevel="1">
      <c r="A230" s="23" t="s">
        <v>236</v>
      </c>
      <c r="B230" s="24">
        <v>0</v>
      </c>
      <c r="C230" s="24">
        <v>0</v>
      </c>
      <c r="D230" s="24"/>
      <c r="E230" s="24">
        <v>0</v>
      </c>
      <c r="F230" s="24">
        <v>19845442</v>
      </c>
      <c r="G230" s="24">
        <v>19845442</v>
      </c>
      <c r="H230" s="24">
        <v>0</v>
      </c>
      <c r="I230" s="24">
        <v>19985653</v>
      </c>
      <c r="J230" s="24">
        <v>21126552</v>
      </c>
      <c r="K230" s="24">
        <v>-1140899</v>
      </c>
    </row>
    <row r="231" spans="1:11" collapsed="1">
      <c r="A231" s="21" t="s">
        <v>237</v>
      </c>
      <c r="B231" s="22">
        <v>-83324900</v>
      </c>
      <c r="C231" s="22">
        <v>0</v>
      </c>
      <c r="D231" s="22"/>
      <c r="E231" s="22">
        <v>80011745</v>
      </c>
      <c r="F231" s="22">
        <v>9559473</v>
      </c>
      <c r="G231" s="22">
        <v>89571218</v>
      </c>
      <c r="H231" s="22">
        <v>35366945</v>
      </c>
      <c r="I231" s="22">
        <v>41613263</v>
      </c>
      <c r="J231" s="22">
        <v>-18834447</v>
      </c>
      <c r="K231" s="22">
        <v>60447710</v>
      </c>
    </row>
    <row r="232" spans="1:11">
      <c r="A232" s="21" t="s">
        <v>238</v>
      </c>
      <c r="B232" s="22">
        <v>-29806545</v>
      </c>
      <c r="C232" s="22">
        <v>0</v>
      </c>
      <c r="D232" s="22"/>
      <c r="E232" s="22">
        <v>26556035</v>
      </c>
      <c r="F232" s="22">
        <v>201168</v>
      </c>
      <c r="G232" s="22">
        <v>26757203</v>
      </c>
      <c r="H232" s="22">
        <v>11393225</v>
      </c>
      <c r="I232" s="22">
        <v>8343883</v>
      </c>
      <c r="J232" s="22">
        <v>1762763</v>
      </c>
      <c r="K232" s="22">
        <v>6581120</v>
      </c>
    </row>
    <row r="233" spans="1:11" hidden="1" outlineLevel="1">
      <c r="A233" s="23" t="s">
        <v>239</v>
      </c>
      <c r="B233" s="24">
        <v>0</v>
      </c>
      <c r="C233" s="24">
        <v>0</v>
      </c>
      <c r="D233" s="24"/>
      <c r="E233" s="24">
        <v>0</v>
      </c>
      <c r="F233" s="24">
        <v>201168</v>
      </c>
      <c r="G233" s="24">
        <v>201168</v>
      </c>
      <c r="H233" s="24">
        <v>0</v>
      </c>
      <c r="I233" s="24">
        <v>201168</v>
      </c>
      <c r="J233" s="24">
        <v>201169</v>
      </c>
      <c r="K233" s="24">
        <v>-1</v>
      </c>
    </row>
    <row r="234" spans="1:11" hidden="1" outlineLevel="1">
      <c r="A234" s="23" t="s">
        <v>240</v>
      </c>
      <c r="B234" s="24">
        <v>-29806545</v>
      </c>
      <c r="C234" s="24">
        <v>0</v>
      </c>
      <c r="D234" s="24"/>
      <c r="E234" s="24">
        <v>26556035</v>
      </c>
      <c r="F234" s="24">
        <v>0</v>
      </c>
      <c r="G234" s="24">
        <v>26556035</v>
      </c>
      <c r="H234" s="24">
        <v>0</v>
      </c>
      <c r="I234" s="24">
        <v>-3250510</v>
      </c>
      <c r="J234" s="24">
        <v>-4807562</v>
      </c>
      <c r="K234" s="24">
        <v>1557052</v>
      </c>
    </row>
    <row r="235" spans="1:11" hidden="1" outlineLevel="1">
      <c r="A235" s="23" t="s">
        <v>241</v>
      </c>
      <c r="B235" s="24">
        <v>0</v>
      </c>
      <c r="C235" s="24">
        <v>0</v>
      </c>
      <c r="D235" s="24"/>
      <c r="E235" s="24">
        <v>0</v>
      </c>
      <c r="F235" s="24">
        <v>0</v>
      </c>
      <c r="G235" s="24">
        <v>0</v>
      </c>
      <c r="H235" s="24">
        <v>11393225</v>
      </c>
      <c r="I235" s="24">
        <v>11393225</v>
      </c>
      <c r="J235" s="24">
        <v>6369156</v>
      </c>
      <c r="K235" s="24">
        <v>5024069</v>
      </c>
    </row>
    <row r="236" spans="1:11" collapsed="1">
      <c r="A236" s="21" t="s">
        <v>242</v>
      </c>
      <c r="B236" s="22">
        <v>-373948012</v>
      </c>
      <c r="C236" s="22">
        <v>0</v>
      </c>
      <c r="D236" s="22"/>
      <c r="E236" s="22">
        <v>143717909</v>
      </c>
      <c r="F236" s="22">
        <v>41427960</v>
      </c>
      <c r="G236" s="22">
        <v>185145869</v>
      </c>
      <c r="H236" s="22">
        <v>64697703</v>
      </c>
      <c r="I236" s="22">
        <v>-124104440</v>
      </c>
      <c r="J236" s="22">
        <v>-97861307</v>
      </c>
      <c r="K236" s="22">
        <v>-26243133</v>
      </c>
    </row>
    <row r="237" spans="1:11" hidden="1" outlineLevel="1">
      <c r="A237" s="23" t="s">
        <v>243</v>
      </c>
      <c r="B237" s="24">
        <v>-373948012</v>
      </c>
      <c r="C237" s="24">
        <v>0</v>
      </c>
      <c r="D237" s="24"/>
      <c r="E237" s="24">
        <v>0</v>
      </c>
      <c r="F237" s="24">
        <v>0</v>
      </c>
      <c r="G237" s="24">
        <v>0</v>
      </c>
      <c r="H237" s="24">
        <v>0</v>
      </c>
      <c r="I237" s="24">
        <v>-373948012</v>
      </c>
      <c r="J237" s="24">
        <v>-362567137</v>
      </c>
      <c r="K237" s="24">
        <v>-11380875</v>
      </c>
    </row>
    <row r="238" spans="1:11" hidden="1" outlineLevel="1">
      <c r="A238" s="23" t="s">
        <v>244</v>
      </c>
      <c r="B238" s="24">
        <v>0</v>
      </c>
      <c r="C238" s="24">
        <v>0</v>
      </c>
      <c r="D238" s="24"/>
      <c r="E238" s="24">
        <v>128324120</v>
      </c>
      <c r="F238" s="24">
        <v>0</v>
      </c>
      <c r="G238" s="24">
        <v>128324120</v>
      </c>
      <c r="H238" s="24">
        <v>0</v>
      </c>
      <c r="I238" s="24">
        <v>128324120</v>
      </c>
      <c r="J238" s="24">
        <v>150592695</v>
      </c>
      <c r="K238" s="24">
        <v>-22268575</v>
      </c>
    </row>
    <row r="239" spans="1:11" hidden="1" outlineLevel="1">
      <c r="A239" s="23" t="s">
        <v>245</v>
      </c>
      <c r="B239" s="24">
        <v>0</v>
      </c>
      <c r="C239" s="24">
        <v>0</v>
      </c>
      <c r="D239" s="24"/>
      <c r="E239" s="24">
        <v>7053752</v>
      </c>
      <c r="F239" s="24">
        <v>0</v>
      </c>
      <c r="G239" s="24">
        <v>7053752</v>
      </c>
      <c r="H239" s="24">
        <v>0</v>
      </c>
      <c r="I239" s="24">
        <v>7053752</v>
      </c>
      <c r="J239" s="24">
        <v>8924604</v>
      </c>
      <c r="K239" s="24">
        <v>-1870852</v>
      </c>
    </row>
    <row r="240" spans="1:11" hidden="1" outlineLevel="1">
      <c r="A240" s="23" t="s">
        <v>246</v>
      </c>
      <c r="B240" s="24">
        <v>0</v>
      </c>
      <c r="C240" s="24">
        <v>0</v>
      </c>
      <c r="D240" s="24"/>
      <c r="E240" s="24">
        <v>8340037</v>
      </c>
      <c r="F240" s="24">
        <v>0</v>
      </c>
      <c r="G240" s="24">
        <v>8340037</v>
      </c>
      <c r="H240" s="24">
        <v>0</v>
      </c>
      <c r="I240" s="24">
        <v>8340037</v>
      </c>
      <c r="J240" s="24">
        <v>6544043</v>
      </c>
      <c r="K240" s="24">
        <v>1795994</v>
      </c>
    </row>
    <row r="241" spans="1:11" hidden="1" outlineLevel="1">
      <c r="A241" s="23" t="s">
        <v>247</v>
      </c>
      <c r="B241" s="24">
        <v>0</v>
      </c>
      <c r="C241" s="24">
        <v>0</v>
      </c>
      <c r="D241" s="24"/>
      <c r="E241" s="24">
        <v>0</v>
      </c>
      <c r="F241" s="24">
        <v>0</v>
      </c>
      <c r="G241" s="24">
        <v>0</v>
      </c>
      <c r="H241" s="24">
        <v>64697703</v>
      </c>
      <c r="I241" s="24">
        <v>64697703</v>
      </c>
      <c r="J241" s="24">
        <v>53263452</v>
      </c>
      <c r="K241" s="24">
        <v>11434251</v>
      </c>
    </row>
    <row r="242" spans="1:11" hidden="1" outlineLevel="1">
      <c r="A242" s="23" t="s">
        <v>248</v>
      </c>
      <c r="B242" s="24">
        <v>0</v>
      </c>
      <c r="C242" s="24">
        <v>0</v>
      </c>
      <c r="D242" s="24"/>
      <c r="E242" s="24">
        <v>0</v>
      </c>
      <c r="F242" s="24">
        <v>41427960</v>
      </c>
      <c r="G242" s="24">
        <v>41427960</v>
      </c>
      <c r="H242" s="24">
        <v>0</v>
      </c>
      <c r="I242" s="24">
        <v>41427960</v>
      </c>
      <c r="J242" s="24">
        <v>45381036</v>
      </c>
      <c r="K242" s="24">
        <v>-3953076</v>
      </c>
    </row>
    <row r="243" spans="1:11" collapsed="1">
      <c r="A243" s="21" t="s">
        <v>249</v>
      </c>
      <c r="B243" s="22">
        <v>-7812201</v>
      </c>
      <c r="C243" s="22">
        <v>21411</v>
      </c>
      <c r="D243" s="22"/>
      <c r="E243" s="22">
        <v>12088740</v>
      </c>
      <c r="F243" s="22">
        <v>0</v>
      </c>
      <c r="G243" s="22">
        <v>12110151</v>
      </c>
      <c r="H243" s="22">
        <v>2558</v>
      </c>
      <c r="I243" s="22">
        <v>4300508</v>
      </c>
      <c r="J243" s="22">
        <v>0</v>
      </c>
      <c r="K243" s="22">
        <v>4300508</v>
      </c>
    </row>
    <row r="244" spans="1:11" hidden="1" outlineLevel="1">
      <c r="A244" s="23" t="s">
        <v>250</v>
      </c>
      <c r="B244" s="24">
        <v>-7812201</v>
      </c>
      <c r="C244" s="24">
        <v>21411</v>
      </c>
      <c r="D244" s="24"/>
      <c r="E244" s="24">
        <v>12088740</v>
      </c>
      <c r="F244" s="24">
        <v>0</v>
      </c>
      <c r="G244" s="24">
        <v>12110151</v>
      </c>
      <c r="H244" s="24">
        <v>2558</v>
      </c>
      <c r="I244" s="24">
        <v>4300508</v>
      </c>
      <c r="J244" s="24">
        <v>0</v>
      </c>
      <c r="K244" s="24">
        <v>4300508</v>
      </c>
    </row>
    <row r="245" spans="1:11" collapsed="1">
      <c r="A245" s="21" t="s">
        <v>251</v>
      </c>
      <c r="B245" s="22">
        <v>-964236436</v>
      </c>
      <c r="C245" s="22">
        <v>309370893</v>
      </c>
      <c r="D245" s="22"/>
      <c r="E245" s="22">
        <v>599960930</v>
      </c>
      <c r="F245" s="22">
        <v>39674625</v>
      </c>
      <c r="G245" s="22">
        <v>949006448</v>
      </c>
      <c r="H245" s="22">
        <v>20382200</v>
      </c>
      <c r="I245" s="22">
        <v>5152212</v>
      </c>
      <c r="J245" s="22">
        <v>1538000</v>
      </c>
      <c r="K245" s="22">
        <v>3614212</v>
      </c>
    </row>
    <row r="246" spans="1:11" hidden="1" outlineLevel="1">
      <c r="A246" s="23" t="s">
        <v>252</v>
      </c>
      <c r="B246" s="24">
        <v>-602144653</v>
      </c>
      <c r="C246" s="24">
        <v>189064136</v>
      </c>
      <c r="D246" s="24"/>
      <c r="E246" s="24">
        <v>400143654</v>
      </c>
      <c r="F246" s="24">
        <v>15044222</v>
      </c>
      <c r="G246" s="24">
        <v>0</v>
      </c>
      <c r="H246" s="24">
        <v>0</v>
      </c>
      <c r="I246" s="24">
        <v>2107359</v>
      </c>
      <c r="J246" s="24">
        <v>2952000</v>
      </c>
      <c r="K246" s="24">
        <v>-844641</v>
      </c>
    </row>
    <row r="247" spans="1:11" hidden="1" outlineLevel="1">
      <c r="A247" s="23" t="s">
        <v>253</v>
      </c>
      <c r="B247" s="24">
        <v>-362091783</v>
      </c>
      <c r="C247" s="24">
        <v>120306757</v>
      </c>
      <c r="D247" s="24"/>
      <c r="E247" s="24">
        <v>199817276</v>
      </c>
      <c r="F247" s="24">
        <v>24630403</v>
      </c>
      <c r="G247" s="24">
        <v>0</v>
      </c>
      <c r="H247" s="24">
        <v>0</v>
      </c>
      <c r="I247" s="24">
        <v>-17337347</v>
      </c>
      <c r="J247" s="24">
        <v>-22104000</v>
      </c>
      <c r="K247" s="24">
        <v>4766653</v>
      </c>
    </row>
    <row r="248" spans="1:11" hidden="1" outlineLevel="1">
      <c r="A248" s="23" t="s">
        <v>254</v>
      </c>
      <c r="B248" s="24">
        <v>0</v>
      </c>
      <c r="C248" s="24">
        <v>0</v>
      </c>
      <c r="D248" s="24"/>
      <c r="E248" s="24">
        <v>0</v>
      </c>
      <c r="F248" s="24">
        <v>0</v>
      </c>
      <c r="G248" s="24">
        <v>7976594</v>
      </c>
      <c r="H248" s="24">
        <v>7976594</v>
      </c>
      <c r="I248" s="24">
        <v>7976594</v>
      </c>
      <c r="J248" s="24">
        <v>10212000</v>
      </c>
      <c r="K248" s="24">
        <v>-2235406</v>
      </c>
    </row>
    <row r="249" spans="1:11" hidden="1" outlineLevel="1">
      <c r="A249" s="23" t="s">
        <v>255</v>
      </c>
      <c r="B249" s="24">
        <v>0</v>
      </c>
      <c r="C249" s="24">
        <v>0</v>
      </c>
      <c r="D249" s="24"/>
      <c r="E249" s="24">
        <v>0</v>
      </c>
      <c r="F249" s="24">
        <v>0</v>
      </c>
      <c r="G249" s="24">
        <v>12405606</v>
      </c>
      <c r="H249" s="24">
        <v>12405606</v>
      </c>
      <c r="I249" s="24">
        <v>12405606</v>
      </c>
      <c r="J249" s="24">
        <v>10478000</v>
      </c>
      <c r="K249" s="24">
        <v>1927606</v>
      </c>
    </row>
    <row r="250" spans="1:11" collapsed="1">
      <c r="A250" s="21" t="s">
        <v>220</v>
      </c>
      <c r="B250" s="22">
        <v>624472500</v>
      </c>
      <c r="C250" s="22"/>
      <c r="D250" s="22"/>
      <c r="E250" s="22">
        <v>-624472500</v>
      </c>
      <c r="F250" s="22"/>
      <c r="G250" s="22">
        <v>-624472500</v>
      </c>
      <c r="H250" s="22">
        <v>9249999</v>
      </c>
      <c r="I250" s="22">
        <v>37000000</v>
      </c>
      <c r="J250" s="22">
        <v>37000000</v>
      </c>
      <c r="K250" s="22"/>
    </row>
    <row r="251" spans="1:11" ht="15.75" thickBot="1">
      <c r="A251" s="29" t="s">
        <v>256</v>
      </c>
      <c r="B251" s="30">
        <v>-20215643753</v>
      </c>
      <c r="C251" s="30">
        <v>9733285736</v>
      </c>
      <c r="D251" s="30">
        <v>166050000</v>
      </c>
      <c r="E251" s="30">
        <v>7743086075</v>
      </c>
      <c r="F251" s="30">
        <v>587005758</v>
      </c>
      <c r="G251" s="30">
        <v>18229427569</v>
      </c>
      <c r="H251" s="30">
        <v>1619091526</v>
      </c>
      <c r="I251" s="30">
        <v>-341325212</v>
      </c>
      <c r="J251" s="30">
        <v>-466073309</v>
      </c>
      <c r="K251" s="30">
        <v>124747846</v>
      </c>
    </row>
    <row r="252" spans="1:11" ht="6.75" customHeight="1" thickTop="1">
      <c r="A252" s="23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5">
      <c r="A253" s="29"/>
      <c r="B253" s="32"/>
      <c r="C253" s="32"/>
      <c r="D253" s="32"/>
      <c r="E253" s="32"/>
      <c r="F253" s="32"/>
      <c r="G253" s="31"/>
      <c r="H253" s="27" t="s">
        <v>257</v>
      </c>
      <c r="I253" s="28">
        <v>-341325212</v>
      </c>
      <c r="J253" s="28">
        <v>-466073309</v>
      </c>
      <c r="K253" s="28">
        <v>124747846</v>
      </c>
    </row>
    <row r="254" spans="1:11">
      <c r="C254" s="4"/>
      <c r="D254" s="4"/>
      <c r="E254" s="10"/>
      <c r="F254" s="10"/>
      <c r="H254" s="10"/>
      <c r="I254" s="10"/>
      <c r="J254" s="10"/>
      <c r="K254" s="10"/>
    </row>
    <row r="255" spans="1:11">
      <c r="B255" s="10"/>
      <c r="C255" s="16"/>
      <c r="D255" s="16"/>
      <c r="F255" s="10"/>
      <c r="G255" s="10"/>
      <c r="H255" s="10"/>
      <c r="I255" s="10"/>
      <c r="J255" s="10"/>
      <c r="K255" s="10"/>
    </row>
    <row r="256" spans="1:11"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8" spans="2:9">
      <c r="B258" s="10"/>
      <c r="C258" s="10"/>
      <c r="E258" s="10"/>
      <c r="F258" s="10"/>
      <c r="H258" s="10"/>
      <c r="I258" s="10"/>
    </row>
  </sheetData>
  <conditionalFormatting sqref="O4:O5 O7:O17 O22 O27:O35">
    <cfRule type="cellIs" dxfId="4" priority="5" operator="equal">
      <formula>0</formula>
    </cfRule>
  </conditionalFormatting>
  <conditionalFormatting sqref="O19">
    <cfRule type="cellIs" dxfId="3" priority="1" operator="equal">
      <formula>0</formula>
    </cfRule>
  </conditionalFormatting>
  <conditionalFormatting sqref="O24:O25">
    <cfRule type="cellIs" dxfId="2" priority="2" operator="equal">
      <formula>0</formula>
    </cfRule>
  </conditionalFormatting>
  <conditionalFormatting sqref="O37:O42">
    <cfRule type="cellIs" dxfId="1" priority="4" operator="equal">
      <formula>0</formula>
    </cfRule>
  </conditionalFormatting>
  <conditionalFormatting sqref="O46">
    <cfRule type="cellIs" dxfId="0" priority="3" operator="equal">
      <formula>0</formula>
    </cfRule>
  </conditionalFormatting>
  <pageMargins left="0.43307086614173229" right="0.23622047244094491" top="0.35433070866141736" bottom="0.35433070866141736" header="0.31496062992125984" footer="0.31496062992125984"/>
  <pageSetup paperSize="9" scale="71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DDB8-6A35-44AB-BF86-8F5505E5D5F0}">
  <sheetPr>
    <pageSetUpPr fitToPage="1"/>
  </sheetPr>
  <dimension ref="A1:H55"/>
  <sheetViews>
    <sheetView workbookViewId="0">
      <selection activeCell="K22" sqref="K22"/>
    </sheetView>
  </sheetViews>
  <sheetFormatPr defaultRowHeight="15"/>
  <cols>
    <col min="1" max="1" width="36.5703125" style="23" bestFit="1" customWidth="1"/>
    <col min="2" max="2" width="2.85546875" style="23" customWidth="1"/>
    <col min="3" max="3" width="15.42578125" style="38" customWidth="1"/>
    <col min="4" max="4" width="4.42578125" style="38" customWidth="1"/>
    <col min="5" max="5" width="15.85546875" style="38" customWidth="1"/>
    <col min="6" max="6" width="4.42578125" style="38" customWidth="1"/>
    <col min="7" max="7" width="16.42578125" style="38" customWidth="1"/>
  </cols>
  <sheetData>
    <row r="1" spans="1:8" ht="23.25">
      <c r="A1" s="56" t="s">
        <v>258</v>
      </c>
      <c r="B1" s="56"/>
      <c r="C1" s="56"/>
      <c r="D1" s="56"/>
      <c r="E1" s="56"/>
      <c r="F1" s="56"/>
      <c r="G1" s="56"/>
    </row>
    <row r="2" spans="1:8">
      <c r="A2" s="35" t="s">
        <v>259</v>
      </c>
      <c r="C2" s="36" t="s">
        <v>260</v>
      </c>
      <c r="D2" s="37"/>
      <c r="E2" s="36" t="s">
        <v>309</v>
      </c>
      <c r="G2" s="36" t="s">
        <v>261</v>
      </c>
    </row>
    <row r="3" spans="1:8">
      <c r="C3" s="36">
        <v>2023</v>
      </c>
      <c r="D3" s="37"/>
      <c r="E3" s="36" t="s">
        <v>262</v>
      </c>
      <c r="G3" s="36" t="s">
        <v>263</v>
      </c>
    </row>
    <row r="4" spans="1:8" ht="15.75" customHeight="1">
      <c r="A4" s="39" t="s">
        <v>264</v>
      </c>
    </row>
    <row r="5" spans="1:8" ht="15.75" customHeight="1">
      <c r="A5" s="29" t="s">
        <v>265</v>
      </c>
      <c r="B5" s="40"/>
    </row>
    <row r="6" spans="1:8" ht="15.75" customHeight="1">
      <c r="A6" s="41" t="s">
        <v>266</v>
      </c>
      <c r="B6" s="41"/>
      <c r="C6" s="38">
        <v>658440.44400000002</v>
      </c>
      <c r="E6" s="38">
        <v>500000</v>
      </c>
      <c r="G6" s="38">
        <f>+C6-E6</f>
        <v>158440.44400000002</v>
      </c>
      <c r="H6" s="34"/>
    </row>
    <row r="7" spans="1:8" ht="15.75" customHeight="1">
      <c r="A7" s="41" t="s">
        <v>267</v>
      </c>
      <c r="B7" s="41"/>
      <c r="C7" s="38">
        <v>297988</v>
      </c>
      <c r="E7" s="38">
        <v>500000</v>
      </c>
      <c r="G7" s="38">
        <f>+C7-E7</f>
        <v>-202012</v>
      </c>
      <c r="H7" s="34"/>
    </row>
    <row r="8" spans="1:8" ht="15.75" customHeight="1">
      <c r="A8" s="41" t="s">
        <v>268</v>
      </c>
      <c r="B8" s="41"/>
      <c r="C8" s="38">
        <v>247593.34700000001</v>
      </c>
      <c r="E8" s="38">
        <v>310000</v>
      </c>
      <c r="G8" s="38">
        <f>+C8-E8</f>
        <v>-62406.652999999991</v>
      </c>
      <c r="H8" s="34"/>
    </row>
    <row r="9" spans="1:8" ht="15.75" customHeight="1">
      <c r="A9" s="41" t="s">
        <v>304</v>
      </c>
      <c r="B9" s="41"/>
      <c r="C9" s="38">
        <v>114738.553</v>
      </c>
      <c r="E9" s="38">
        <v>150000</v>
      </c>
      <c r="G9" s="38">
        <f>+C9-E9</f>
        <v>-35261.447</v>
      </c>
      <c r="H9" s="34"/>
    </row>
    <row r="10" spans="1:8" ht="15.75" customHeight="1">
      <c r="A10" s="41" t="s">
        <v>305</v>
      </c>
      <c r="B10" s="41"/>
      <c r="C10" s="38">
        <v>74129.751000000004</v>
      </c>
      <c r="E10" s="38">
        <v>90000</v>
      </c>
      <c r="G10" s="38">
        <f>+C10-E10</f>
        <v>-15870.248999999996</v>
      </c>
      <c r="H10" s="34"/>
    </row>
    <row r="11" spans="1:8" ht="15.75" customHeight="1">
      <c r="A11" s="41" t="s">
        <v>270</v>
      </c>
      <c r="B11" s="41"/>
      <c r="C11" s="38">
        <v>67623.964000000007</v>
      </c>
      <c r="E11" s="38">
        <v>85000</v>
      </c>
      <c r="G11" s="38">
        <f t="shared" ref="G11" si="0">+C11-E11</f>
        <v>-17376.035999999993</v>
      </c>
      <c r="H11" s="34"/>
    </row>
    <row r="12" spans="1:8" ht="15.75" customHeight="1">
      <c r="A12" s="41" t="s">
        <v>276</v>
      </c>
      <c r="B12" s="41"/>
      <c r="C12" s="38">
        <v>67341.951000000001</v>
      </c>
      <c r="E12" s="38">
        <v>70000</v>
      </c>
      <c r="G12" s="38">
        <f>+C12-E12</f>
        <v>-2658.0489999999991</v>
      </c>
      <c r="H12" s="34"/>
    </row>
    <row r="13" spans="1:8" ht="15.75" customHeight="1">
      <c r="A13" s="41" t="s">
        <v>269</v>
      </c>
      <c r="B13" s="41"/>
      <c r="C13" s="38">
        <v>34572.517999999996</v>
      </c>
      <c r="E13" s="38">
        <v>165000</v>
      </c>
      <c r="G13" s="38">
        <f t="shared" ref="G13" si="1">+C13-E13</f>
        <v>-130427.482</v>
      </c>
      <c r="H13" s="34"/>
    </row>
    <row r="14" spans="1:8" ht="15.75" customHeight="1">
      <c r="A14" s="41" t="s">
        <v>284</v>
      </c>
      <c r="B14" s="41"/>
      <c r="C14" s="38">
        <v>31739.032999999999</v>
      </c>
      <c r="E14" s="38">
        <v>0</v>
      </c>
      <c r="G14" s="38">
        <f>+C14-E14</f>
        <v>31739.032999999999</v>
      </c>
      <c r="H14" s="34"/>
    </row>
    <row r="15" spans="1:8" ht="15.75" customHeight="1">
      <c r="A15" s="41" t="s">
        <v>272</v>
      </c>
      <c r="B15" s="41"/>
      <c r="C15" s="38">
        <f>31074.882+6.995</f>
        <v>31081.877</v>
      </c>
      <c r="E15" s="38">
        <v>35000</v>
      </c>
      <c r="G15" s="38">
        <f t="shared" ref="G15" si="2">+C15-E15</f>
        <v>-3918.1229999999996</v>
      </c>
      <c r="H15" s="34"/>
    </row>
    <row r="16" spans="1:8" ht="15.75" customHeight="1">
      <c r="A16" s="41" t="s">
        <v>274</v>
      </c>
      <c r="B16" s="41"/>
      <c r="C16" s="38">
        <f>65279.376-34572.518</f>
        <v>30706.858</v>
      </c>
      <c r="E16" s="38">
        <v>20000</v>
      </c>
      <c r="G16" s="38">
        <f>+C16-E16</f>
        <v>10706.858</v>
      </c>
      <c r="H16" s="34"/>
    </row>
    <row r="17" spans="1:8" ht="15.75" customHeight="1">
      <c r="A17" s="41" t="s">
        <v>271</v>
      </c>
      <c r="B17" s="41"/>
      <c r="C17" s="38">
        <v>24906.901999999998</v>
      </c>
      <c r="E17" s="38">
        <v>25000</v>
      </c>
      <c r="G17" s="38">
        <f t="shared" ref="G17" si="3">+C17-E17</f>
        <v>-93.098000000001775</v>
      </c>
      <c r="H17" s="34"/>
    </row>
    <row r="18" spans="1:8" ht="15.75" customHeight="1">
      <c r="A18" s="41" t="s">
        <v>273</v>
      </c>
      <c r="B18" s="41"/>
      <c r="C18" s="38">
        <v>23503.782999999999</v>
      </c>
      <c r="E18" s="38">
        <v>30000</v>
      </c>
      <c r="G18" s="38">
        <f>+C18-E18</f>
        <v>-6496.2170000000006</v>
      </c>
      <c r="H18" s="34"/>
    </row>
    <row r="19" spans="1:8" ht="15.75" customHeight="1">
      <c r="A19" s="41" t="s">
        <v>283</v>
      </c>
      <c r="B19" s="41"/>
      <c r="C19" s="38">
        <v>21206.245999999999</v>
      </c>
      <c r="E19" s="38">
        <v>25000</v>
      </c>
      <c r="G19" s="38">
        <f>+C19-E19</f>
        <v>-3793.7540000000008</v>
      </c>
      <c r="H19" s="34"/>
    </row>
    <row r="20" spans="1:8" ht="15.75" customHeight="1">
      <c r="A20" s="41" t="s">
        <v>282</v>
      </c>
      <c r="B20" s="41"/>
      <c r="C20" s="38">
        <v>19943.855</v>
      </c>
      <c r="E20" s="38">
        <v>25000</v>
      </c>
      <c r="G20" s="38">
        <f t="shared" ref="G20" si="4">+C20-E20</f>
        <v>-5056.1450000000004</v>
      </c>
      <c r="H20" s="34"/>
    </row>
    <row r="21" spans="1:8" ht="15.75" customHeight="1">
      <c r="A21" s="41" t="s">
        <v>306</v>
      </c>
      <c r="B21" s="41"/>
      <c r="C21" s="38">
        <f>98.455+11887.165</f>
        <v>11985.62</v>
      </c>
      <c r="E21" s="38">
        <v>50000</v>
      </c>
      <c r="G21" s="38">
        <f>+C21-E21</f>
        <v>-38014.379999999997</v>
      </c>
      <c r="H21" s="34"/>
    </row>
    <row r="22" spans="1:8" ht="15.75" customHeight="1">
      <c r="A22" s="41" t="s">
        <v>280</v>
      </c>
      <c r="B22" s="41"/>
      <c r="C22" s="38">
        <v>15699.636</v>
      </c>
      <c r="E22" s="38">
        <v>30000</v>
      </c>
      <c r="G22" s="38">
        <f t="shared" ref="G22" si="5">+C22-E22</f>
        <v>-14300.364</v>
      </c>
      <c r="H22" s="34"/>
    </row>
    <row r="23" spans="1:8" ht="15.75" customHeight="1">
      <c r="A23" s="41" t="s">
        <v>275</v>
      </c>
      <c r="B23" s="41"/>
      <c r="C23" s="38">
        <v>5965.049</v>
      </c>
      <c r="E23" s="38">
        <v>20000</v>
      </c>
      <c r="G23" s="38">
        <f>+C23-E23</f>
        <v>-14034.951000000001</v>
      </c>
      <c r="H23" s="34"/>
    </row>
    <row r="24" spans="1:8" ht="15.75" customHeight="1">
      <c r="A24" s="41" t="s">
        <v>277</v>
      </c>
      <c r="B24" s="41"/>
      <c r="C24" s="38">
        <v>5516.5119999999997</v>
      </c>
      <c r="E24" s="38">
        <v>5000</v>
      </c>
      <c r="G24" s="38">
        <f>+C24-E24</f>
        <v>516.51199999999972</v>
      </c>
      <c r="H24" s="34"/>
    </row>
    <row r="25" spans="1:8" ht="15.75" customHeight="1">
      <c r="A25" s="41" t="s">
        <v>281</v>
      </c>
      <c r="B25" s="41"/>
      <c r="C25" s="38">
        <v>3190.6190000000001</v>
      </c>
      <c r="E25" s="38">
        <v>5000</v>
      </c>
      <c r="G25" s="38">
        <f>+C25-E25</f>
        <v>-1809.3809999999999</v>
      </c>
      <c r="H25" s="34"/>
    </row>
    <row r="26" spans="1:8" ht="15.75" customHeight="1">
      <c r="A26" s="41" t="s">
        <v>278</v>
      </c>
      <c r="B26" s="41"/>
      <c r="C26" s="38">
        <v>2321.1370000000002</v>
      </c>
      <c r="E26" s="38">
        <v>5000</v>
      </c>
      <c r="G26" s="38">
        <f>+C26-E26</f>
        <v>-2678.8629999999998</v>
      </c>
      <c r="H26" s="34"/>
    </row>
    <row r="27" spans="1:8" ht="15.75" customHeight="1">
      <c r="A27" s="41" t="s">
        <v>279</v>
      </c>
      <c r="B27" s="41"/>
      <c r="C27" s="38">
        <v>823.17899999999997</v>
      </c>
      <c r="E27" s="38">
        <v>10000</v>
      </c>
      <c r="G27" s="38">
        <f t="shared" ref="G27:G28" si="6">+C27-E27</f>
        <v>-9176.8209999999999</v>
      </c>
      <c r="H27" s="34"/>
    </row>
    <row r="28" spans="1:8" ht="15.75" customHeight="1">
      <c r="A28" s="41" t="s">
        <v>300</v>
      </c>
      <c r="B28" s="41"/>
      <c r="C28" s="38">
        <f>460.731+115.512</f>
        <v>576.24299999999994</v>
      </c>
      <c r="E28" s="38">
        <v>0</v>
      </c>
      <c r="G28" s="38">
        <f t="shared" si="6"/>
        <v>576.24299999999994</v>
      </c>
      <c r="H28" s="34"/>
    </row>
    <row r="29" spans="1:8" ht="15.75" customHeight="1">
      <c r="A29" s="41" t="s">
        <v>285</v>
      </c>
      <c r="B29" s="41"/>
      <c r="C29" s="38">
        <v>0</v>
      </c>
      <c r="E29" s="38">
        <v>15000</v>
      </c>
      <c r="G29" s="38">
        <f>+C29-E29</f>
        <v>-15000</v>
      </c>
      <c r="H29" s="34"/>
    </row>
    <row r="30" spans="1:8" ht="7.5" customHeight="1"/>
    <row r="31" spans="1:8" ht="15.75" customHeight="1">
      <c r="A31" s="29" t="s">
        <v>286</v>
      </c>
      <c r="B31" s="42"/>
      <c r="C31" s="43">
        <f>+SUM(C6:C29)</f>
        <v>1791595.0770000003</v>
      </c>
      <c r="D31" s="43"/>
      <c r="E31" s="43">
        <f>+SUM(E6:E29)</f>
        <v>2170000</v>
      </c>
      <c r="F31" s="43"/>
      <c r="G31" s="43">
        <f>+SUM(G6:G29)</f>
        <v>-378404.92300000001</v>
      </c>
    </row>
    <row r="32" spans="1:8" ht="15.75" customHeight="1"/>
    <row r="33" spans="1:7" ht="15.75" customHeight="1">
      <c r="A33" s="29" t="s">
        <v>287</v>
      </c>
    </row>
    <row r="34" spans="1:7" ht="15.75" customHeight="1">
      <c r="A34" s="41" t="s">
        <v>288</v>
      </c>
      <c r="C34" s="38">
        <f>2666.56+460201-C35-2593</f>
        <v>1015858.56</v>
      </c>
      <c r="E34" s="38">
        <v>1017000</v>
      </c>
      <c r="G34" s="38">
        <f t="shared" ref="G34:G35" si="7">+C34-E34</f>
        <v>-1141.4399999999441</v>
      </c>
    </row>
    <row r="35" spans="1:7" ht="15.75" customHeight="1">
      <c r="A35" s="41" t="s">
        <v>289</v>
      </c>
      <c r="C35" s="38">
        <v>-555584</v>
      </c>
      <c r="E35" s="38">
        <v>-1813000</v>
      </c>
      <c r="G35" s="38">
        <f t="shared" si="7"/>
        <v>1257416</v>
      </c>
    </row>
    <row r="36" spans="1:7" ht="15.75" customHeight="1">
      <c r="A36" s="29" t="s">
        <v>290</v>
      </c>
      <c r="B36" s="42"/>
      <c r="C36" s="43">
        <f>+C34+C35</f>
        <v>460274.56000000006</v>
      </c>
      <c r="D36" s="43"/>
      <c r="E36" s="43">
        <f>+E34+E35</f>
        <v>-796000</v>
      </c>
      <c r="F36" s="43"/>
      <c r="G36" s="43">
        <f>+G34+G35</f>
        <v>1256274.56</v>
      </c>
    </row>
    <row r="37" spans="1:7" ht="15.75" customHeight="1"/>
    <row r="38" spans="1:7" ht="15.75" customHeight="1">
      <c r="A38" s="29" t="s">
        <v>291</v>
      </c>
    </row>
    <row r="39" spans="1:7" ht="15.75" customHeight="1">
      <c r="A39" s="41" t="s">
        <v>292</v>
      </c>
      <c r="C39" s="38">
        <v>12110</v>
      </c>
      <c r="E39" s="38">
        <v>25000</v>
      </c>
      <c r="G39" s="38">
        <f t="shared" ref="G39:G42" si="8">+C39-E39</f>
        <v>-12890</v>
      </c>
    </row>
    <row r="40" spans="1:7" ht="15.75" customHeight="1">
      <c r="A40" s="41" t="s">
        <v>307</v>
      </c>
      <c r="C40" s="38">
        <v>2933</v>
      </c>
      <c r="G40" s="38">
        <f t="shared" si="8"/>
        <v>2933</v>
      </c>
    </row>
    <row r="41" spans="1:7" ht="15.75" customHeight="1">
      <c r="A41" s="41" t="s">
        <v>308</v>
      </c>
      <c r="C41" s="44">
        <f>+C39+C40</f>
        <v>15043</v>
      </c>
      <c r="D41" s="44"/>
      <c r="E41" s="44">
        <f>+E39+E40</f>
        <v>25000</v>
      </c>
      <c r="F41" s="44"/>
      <c r="G41" s="44">
        <f>+G39+G40</f>
        <v>-9957</v>
      </c>
    </row>
    <row r="42" spans="1:7" ht="15.75" customHeight="1">
      <c r="A42" s="41" t="s">
        <v>293</v>
      </c>
      <c r="C42" s="44">
        <v>14227</v>
      </c>
      <c r="D42" s="44"/>
      <c r="E42" s="44">
        <v>27665</v>
      </c>
      <c r="F42" s="44"/>
      <c r="G42" s="44">
        <f t="shared" si="8"/>
        <v>-13438</v>
      </c>
    </row>
    <row r="43" spans="1:7" ht="15.75" customHeight="1">
      <c r="A43" s="29" t="s">
        <v>294</v>
      </c>
      <c r="B43" s="42"/>
      <c r="C43" s="43">
        <f>+C42+C41+C31+C36</f>
        <v>2281139.6370000001</v>
      </c>
      <c r="D43" s="43"/>
      <c r="E43" s="43">
        <f>+E42+E41+E31+E36</f>
        <v>1426665</v>
      </c>
      <c r="F43" s="43"/>
      <c r="G43" s="43">
        <f>+G42+G41+G31+G36</f>
        <v>854474.6370000001</v>
      </c>
    </row>
    <row r="44" spans="1:7" ht="15.75" customHeight="1"/>
    <row r="45" spans="1:7" ht="15.75" customHeight="1">
      <c r="A45" s="39" t="s">
        <v>295</v>
      </c>
    </row>
    <row r="46" spans="1:7" ht="15.75" customHeight="1">
      <c r="A46" s="41" t="s">
        <v>296</v>
      </c>
      <c r="C46" s="38">
        <f>82319.693+5926.681</f>
        <v>88246.373999999996</v>
      </c>
      <c r="E46" s="38">
        <v>192000</v>
      </c>
      <c r="G46" s="38">
        <f t="shared" ref="G46:G51" si="9">+C46-E46</f>
        <v>-103753.626</v>
      </c>
    </row>
    <row r="47" spans="1:7" ht="15.75" customHeight="1">
      <c r="A47" s="41" t="s">
        <v>297</v>
      </c>
      <c r="C47" s="38">
        <f>150888.206+5798.335</f>
        <v>156686.541</v>
      </c>
      <c r="E47" s="38">
        <v>262000</v>
      </c>
      <c r="G47" s="38">
        <f t="shared" si="9"/>
        <v>-105313.459</v>
      </c>
    </row>
    <row r="48" spans="1:7" ht="15.75" customHeight="1">
      <c r="A48" s="41" t="s">
        <v>298</v>
      </c>
      <c r="C48" s="38">
        <v>280567</v>
      </c>
      <c r="E48" s="38">
        <v>424000</v>
      </c>
      <c r="G48" s="38">
        <f t="shared" si="9"/>
        <v>-143433</v>
      </c>
    </row>
    <row r="49" spans="1:7" ht="15.75" customHeight="1">
      <c r="A49" s="41" t="s">
        <v>299</v>
      </c>
      <c r="C49" s="38">
        <f>49327.3+1051+70000</f>
        <v>120378.3</v>
      </c>
      <c r="E49" s="38">
        <v>157000</v>
      </c>
      <c r="G49" s="38">
        <f t="shared" si="9"/>
        <v>-36621.699999999997</v>
      </c>
    </row>
    <row r="50" spans="1:7" ht="15.75" customHeight="1">
      <c r="A50" s="41" t="s">
        <v>300</v>
      </c>
      <c r="C50" s="38">
        <v>0</v>
      </c>
      <c r="E50" s="38">
        <v>5000</v>
      </c>
      <c r="G50" s="38">
        <f t="shared" si="9"/>
        <v>-5000</v>
      </c>
    </row>
    <row r="51" spans="1:7" ht="15.75" customHeight="1">
      <c r="A51" s="41" t="s">
        <v>301</v>
      </c>
      <c r="C51" s="38">
        <v>64997</v>
      </c>
      <c r="E51" s="38">
        <v>92690</v>
      </c>
      <c r="G51" s="38">
        <f t="shared" si="9"/>
        <v>-27693</v>
      </c>
    </row>
    <row r="52" spans="1:7" ht="15.75" customHeight="1">
      <c r="A52" s="29" t="s">
        <v>302</v>
      </c>
      <c r="B52" s="42"/>
      <c r="C52" s="43">
        <f>+SUM(C46:C51)</f>
        <v>710875.21500000008</v>
      </c>
      <c r="D52" s="43"/>
      <c r="E52" s="43">
        <f>+SUM(E46:E51)</f>
        <v>1132690</v>
      </c>
      <c r="F52" s="43"/>
      <c r="G52" s="43">
        <f>+SUM(G46:G51)</f>
        <v>-421814.78500000003</v>
      </c>
    </row>
    <row r="53" spans="1:7" ht="7.5" customHeight="1"/>
    <row r="54" spans="1:7" ht="15.75" customHeight="1" thickBot="1">
      <c r="A54" s="45" t="s">
        <v>303</v>
      </c>
      <c r="B54" s="45"/>
      <c r="C54" s="46">
        <f>+C43+C52</f>
        <v>2992014.852</v>
      </c>
      <c r="D54" s="46"/>
      <c r="E54" s="46">
        <f>+E43+E52</f>
        <v>2559355</v>
      </c>
      <c r="F54" s="46"/>
      <c r="G54" s="46">
        <f>+G43+G52</f>
        <v>432659.85200000007</v>
      </c>
    </row>
    <row r="55" spans="1:7" ht="15.75" thickTop="1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999D-4A85-4476-AB39-F7A6C4602CC8}">
  <sheetPr>
    <pageSetUpPr fitToPage="1"/>
  </sheetPr>
  <dimension ref="A1:W32"/>
  <sheetViews>
    <sheetView workbookViewId="0">
      <selection activeCell="S14" sqref="S14"/>
    </sheetView>
  </sheetViews>
  <sheetFormatPr defaultRowHeight="15" outlineLevelCol="1"/>
  <cols>
    <col min="1" max="1" width="31.7109375" customWidth="1"/>
    <col min="2" max="2" width="4.42578125" customWidth="1"/>
    <col min="3" max="3" width="11.5703125" customWidth="1" outlineLevel="1"/>
    <col min="4" max="4" width="4" customWidth="1" outlineLevel="1"/>
    <col min="5" max="5" width="11.5703125" customWidth="1" outlineLevel="1"/>
    <col min="6" max="6" width="4" customWidth="1" outlineLevel="1"/>
    <col min="7" max="7" width="11.5703125" customWidth="1" outlineLevel="1"/>
    <col min="8" max="8" width="4" customWidth="1" outlineLevel="1"/>
    <col min="9" max="9" width="11.5703125" bestFit="1" customWidth="1"/>
    <col min="10" max="10" width="4" customWidth="1"/>
    <col min="11" max="11" width="11.5703125" bestFit="1" customWidth="1"/>
    <col min="12" max="12" width="4" customWidth="1"/>
    <col min="13" max="13" width="11.5703125" bestFit="1" customWidth="1"/>
    <col min="18" max="18" width="9.5703125" bestFit="1" customWidth="1"/>
  </cols>
  <sheetData>
    <row r="1" spans="1:23" ht="21">
      <c r="A1" s="47"/>
      <c r="C1" s="57" t="s">
        <v>326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23">
      <c r="C3" s="58" t="s">
        <v>264</v>
      </c>
      <c r="D3" s="58"/>
      <c r="E3" s="58"/>
      <c r="F3" s="58"/>
      <c r="G3" s="58"/>
      <c r="I3" s="58" t="s">
        <v>310</v>
      </c>
      <c r="J3" s="58"/>
      <c r="K3" s="58"/>
      <c r="L3" s="58"/>
      <c r="M3" s="58"/>
    </row>
    <row r="5" spans="1:23">
      <c r="C5" s="48" t="s">
        <v>311</v>
      </c>
      <c r="D5" s="49"/>
      <c r="E5" s="48" t="s">
        <v>309</v>
      </c>
      <c r="F5" s="48"/>
      <c r="G5" s="48" t="s">
        <v>311</v>
      </c>
      <c r="H5" s="48"/>
      <c r="I5" s="48" t="s">
        <v>311</v>
      </c>
      <c r="J5" s="48"/>
      <c r="K5" s="48" t="s">
        <v>309</v>
      </c>
      <c r="L5" s="48"/>
      <c r="M5" s="48" t="s">
        <v>311</v>
      </c>
    </row>
    <row r="6" spans="1:23">
      <c r="C6" s="48">
        <v>2023</v>
      </c>
      <c r="D6" s="49"/>
      <c r="E6" s="48" t="s">
        <v>262</v>
      </c>
      <c r="F6" s="48"/>
      <c r="G6" s="48">
        <v>2022</v>
      </c>
      <c r="H6" s="48"/>
      <c r="I6" s="48">
        <v>2023</v>
      </c>
      <c r="J6" s="48"/>
      <c r="K6" s="48" t="s">
        <v>262</v>
      </c>
      <c r="L6" s="48"/>
      <c r="M6" s="48">
        <v>2022</v>
      </c>
    </row>
    <row r="7" spans="1:23">
      <c r="A7" s="49" t="s">
        <v>312</v>
      </c>
    </row>
    <row r="8" spans="1:23">
      <c r="A8" t="s">
        <v>313</v>
      </c>
      <c r="C8" s="50">
        <v>11922383</v>
      </c>
      <c r="D8" s="50"/>
      <c r="E8" s="50">
        <v>11744790</v>
      </c>
      <c r="F8" s="50"/>
      <c r="G8" s="50">
        <v>10383600</v>
      </c>
      <c r="H8" s="50"/>
      <c r="I8" s="50">
        <v>11902682</v>
      </c>
      <c r="J8" s="50"/>
      <c r="K8" s="50">
        <v>11727236</v>
      </c>
      <c r="L8" s="50"/>
      <c r="M8" s="50">
        <v>10366293</v>
      </c>
      <c r="O8" s="51"/>
      <c r="Q8" s="51"/>
      <c r="R8" s="51"/>
      <c r="S8" s="51"/>
      <c r="T8" s="51"/>
      <c r="U8" s="51"/>
      <c r="V8" s="51"/>
      <c r="W8" s="51"/>
    </row>
    <row r="9" spans="1:23">
      <c r="A9" t="s">
        <v>314</v>
      </c>
      <c r="C9" s="50">
        <v>3478111</v>
      </c>
      <c r="D9" s="50"/>
      <c r="E9" s="50">
        <v>3256600</v>
      </c>
      <c r="F9" s="50"/>
      <c r="G9" s="50">
        <v>2749010</v>
      </c>
      <c r="H9" s="50"/>
      <c r="I9" s="50">
        <v>3478111</v>
      </c>
      <c r="J9" s="50"/>
      <c r="K9" s="50">
        <v>3256600</v>
      </c>
      <c r="L9" s="50"/>
      <c r="M9" s="50">
        <v>2749010</v>
      </c>
      <c r="O9" s="51"/>
      <c r="Q9" s="51"/>
      <c r="R9" s="51"/>
      <c r="S9" s="51"/>
      <c r="T9" s="51"/>
      <c r="U9" s="51"/>
      <c r="V9" s="51"/>
      <c r="W9" s="51"/>
    </row>
    <row r="10" spans="1:23">
      <c r="A10" t="s">
        <v>315</v>
      </c>
      <c r="C10" s="50">
        <v>3158776</v>
      </c>
      <c r="D10" s="50"/>
      <c r="E10" s="50">
        <v>3097705</v>
      </c>
      <c r="F10" s="50"/>
      <c r="G10" s="50">
        <v>2086060</v>
      </c>
      <c r="H10" s="50"/>
      <c r="I10" s="50">
        <v>4924192</v>
      </c>
      <c r="J10" s="50"/>
      <c r="K10" s="50">
        <v>4701509</v>
      </c>
      <c r="L10" s="50"/>
      <c r="M10" s="50">
        <v>3330918</v>
      </c>
      <c r="O10" s="51"/>
      <c r="Q10" s="51"/>
      <c r="R10" s="51"/>
      <c r="S10" s="51"/>
      <c r="T10" s="51"/>
      <c r="U10" s="51"/>
      <c r="V10" s="51"/>
      <c r="W10" s="51"/>
    </row>
    <row r="11" spans="1:23">
      <c r="C11" s="52">
        <f>+SUM(C8:C10)</f>
        <v>18559270</v>
      </c>
      <c r="D11" s="52"/>
      <c r="E11" s="52">
        <f>+SUM(E8:E10)</f>
        <v>18099095</v>
      </c>
      <c r="F11" s="52"/>
      <c r="G11" s="52">
        <f>+SUM(G8:G10)</f>
        <v>15218670</v>
      </c>
      <c r="H11" s="52"/>
      <c r="I11" s="52">
        <f>+SUM(I8:I10)</f>
        <v>20304985</v>
      </c>
      <c r="J11" s="52"/>
      <c r="K11" s="52">
        <f>+SUM(K8:K10)</f>
        <v>19685345</v>
      </c>
      <c r="L11" s="52"/>
      <c r="M11" s="52">
        <f>+SUM(M8:M10)</f>
        <v>16446221</v>
      </c>
      <c r="O11" s="53"/>
      <c r="P11" s="1"/>
      <c r="Q11" s="53"/>
      <c r="R11" s="53"/>
      <c r="S11" s="53"/>
      <c r="T11" s="53"/>
      <c r="U11" s="53"/>
      <c r="V11" s="53"/>
      <c r="W11" s="51"/>
    </row>
    <row r="12" spans="1:2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Q12" s="51"/>
      <c r="R12" s="51"/>
      <c r="S12" s="51"/>
      <c r="T12" s="51"/>
      <c r="U12" s="51"/>
      <c r="V12" s="51"/>
      <c r="W12" s="51"/>
    </row>
    <row r="13" spans="1:23">
      <c r="A13" s="49" t="s">
        <v>316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Q13" s="51"/>
      <c r="R13" s="51"/>
      <c r="S13" s="51"/>
      <c r="T13" s="51"/>
      <c r="U13" s="51"/>
      <c r="V13" s="51"/>
      <c r="W13" s="51"/>
    </row>
    <row r="14" spans="1:23">
      <c r="A14" t="s">
        <v>317</v>
      </c>
      <c r="C14" s="50">
        <v>9103368</v>
      </c>
      <c r="D14" s="50"/>
      <c r="E14" s="50">
        <v>9056337</v>
      </c>
      <c r="F14" s="50"/>
      <c r="G14" s="50">
        <v>7749019</v>
      </c>
      <c r="H14" s="50"/>
      <c r="I14" s="50">
        <v>9465837</v>
      </c>
      <c r="J14" s="50"/>
      <c r="K14" s="50">
        <v>9405960</v>
      </c>
      <c r="L14" s="50"/>
      <c r="M14" s="50">
        <v>8062177</v>
      </c>
      <c r="O14" s="51"/>
      <c r="Q14" s="51"/>
      <c r="R14" s="51"/>
      <c r="S14" s="51"/>
      <c r="T14" s="51"/>
      <c r="U14" s="51"/>
      <c r="V14" s="51"/>
      <c r="W14" s="51"/>
    </row>
    <row r="15" spans="1:23">
      <c r="A15" t="s">
        <v>318</v>
      </c>
      <c r="C15" s="50">
        <v>429707</v>
      </c>
      <c r="D15" s="50"/>
      <c r="E15" s="50">
        <v>215947</v>
      </c>
      <c r="F15" s="50"/>
      <c r="G15" s="50">
        <v>244223</v>
      </c>
      <c r="H15" s="50"/>
      <c r="I15" s="50">
        <v>433499</v>
      </c>
      <c r="J15" s="50"/>
      <c r="K15" s="50">
        <v>215947</v>
      </c>
      <c r="L15" s="50"/>
      <c r="M15" s="50">
        <v>244223</v>
      </c>
      <c r="O15" s="51"/>
      <c r="Q15" s="51"/>
      <c r="R15" s="51"/>
      <c r="S15" s="51"/>
      <c r="T15" s="51"/>
      <c r="U15" s="51"/>
      <c r="V15" s="51"/>
      <c r="W15" s="51"/>
    </row>
    <row r="16" spans="1:23">
      <c r="A16" t="s">
        <v>319</v>
      </c>
      <c r="C16" s="50">
        <v>6770370</v>
      </c>
      <c r="D16" s="50"/>
      <c r="E16" s="50">
        <v>6891382</v>
      </c>
      <c r="F16" s="50"/>
      <c r="G16" s="50">
        <v>6220850</v>
      </c>
      <c r="H16" s="50"/>
      <c r="I16" s="50">
        <v>7721348</v>
      </c>
      <c r="J16" s="50"/>
      <c r="K16" s="50">
        <v>7634559</v>
      </c>
      <c r="L16" s="50"/>
      <c r="M16" s="50">
        <v>6714813</v>
      </c>
      <c r="O16" s="51"/>
      <c r="Q16" s="51"/>
      <c r="R16" s="51"/>
      <c r="S16" s="51"/>
      <c r="T16" s="51"/>
      <c r="U16" s="51"/>
      <c r="V16" s="51"/>
      <c r="W16" s="51"/>
    </row>
    <row r="17" spans="1:23">
      <c r="C17" s="52">
        <f>+SUM(C14:C16)</f>
        <v>16303445</v>
      </c>
      <c r="D17" s="52"/>
      <c r="E17" s="52">
        <f>+SUM(E14:E16)</f>
        <v>16163666</v>
      </c>
      <c r="F17" s="52"/>
      <c r="G17" s="52">
        <f>+SUM(G14:G16)</f>
        <v>14214092</v>
      </c>
      <c r="H17" s="52"/>
      <c r="I17" s="52">
        <f>+SUM(I14:I16)</f>
        <v>17620684</v>
      </c>
      <c r="J17" s="52"/>
      <c r="K17" s="52">
        <f>+SUM(K14:K16)</f>
        <v>17256466</v>
      </c>
      <c r="L17" s="52"/>
      <c r="M17" s="52">
        <f>+SUM(M14:M16)</f>
        <v>15021213</v>
      </c>
      <c r="O17" s="53"/>
      <c r="P17" s="1"/>
      <c r="Q17" s="53"/>
      <c r="R17" s="53"/>
      <c r="S17" s="53"/>
      <c r="T17" s="53"/>
      <c r="U17" s="53"/>
      <c r="V17" s="53"/>
      <c r="W17" s="51"/>
    </row>
    <row r="18" spans="1:23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Q18" s="51"/>
      <c r="R18" s="51"/>
      <c r="S18" s="51"/>
      <c r="T18" s="51"/>
      <c r="U18" s="51"/>
      <c r="V18" s="51"/>
      <c r="W18" s="51"/>
    </row>
    <row r="19" spans="1:23">
      <c r="A19" s="49" t="s">
        <v>320</v>
      </c>
      <c r="C19" s="50">
        <f>+C11-C17</f>
        <v>2255825</v>
      </c>
      <c r="D19" s="50"/>
      <c r="E19" s="50">
        <f>+E11-E17</f>
        <v>1935429</v>
      </c>
      <c r="F19" s="50"/>
      <c r="G19" s="50">
        <f>+G11-G17</f>
        <v>1004578</v>
      </c>
      <c r="H19" s="50"/>
      <c r="I19" s="50">
        <f>+I11-I17</f>
        <v>2684301</v>
      </c>
      <c r="J19" s="50"/>
      <c r="K19" s="50">
        <f>+K11-K17</f>
        <v>2428879</v>
      </c>
      <c r="L19" s="50"/>
      <c r="M19" s="50">
        <f>+M11-M17</f>
        <v>1425008</v>
      </c>
      <c r="O19" s="51"/>
      <c r="Q19" s="51"/>
      <c r="R19" s="51"/>
      <c r="S19" s="51"/>
      <c r="T19" s="51"/>
      <c r="U19" s="51"/>
      <c r="V19" s="51"/>
      <c r="W19" s="51"/>
    </row>
    <row r="20" spans="1:23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Q20" s="51"/>
      <c r="R20" s="51"/>
      <c r="S20" s="51"/>
      <c r="T20" s="51"/>
      <c r="U20" s="51"/>
      <c r="V20" s="51"/>
      <c r="W20" s="51"/>
    </row>
    <row r="21" spans="1:23">
      <c r="A21" t="s">
        <v>6</v>
      </c>
      <c r="C21" s="54">
        <v>-457467</v>
      </c>
      <c r="D21" s="54"/>
      <c r="E21" s="54">
        <v>-460823</v>
      </c>
      <c r="F21" s="54"/>
      <c r="G21" s="54">
        <v>-472789</v>
      </c>
      <c r="H21" s="54"/>
      <c r="I21" s="54">
        <v>-589605</v>
      </c>
      <c r="J21" s="54"/>
      <c r="K21" s="54">
        <v>-597632</v>
      </c>
      <c r="L21" s="54"/>
      <c r="M21" s="54">
        <v>-596728</v>
      </c>
      <c r="O21" s="51"/>
      <c r="Q21" s="51"/>
      <c r="R21" s="51"/>
      <c r="S21" s="51"/>
      <c r="T21" s="51"/>
      <c r="U21" s="51"/>
      <c r="V21" s="51"/>
      <c r="W21" s="51"/>
    </row>
    <row r="22" spans="1:23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Q22" s="51"/>
      <c r="R22" s="51"/>
      <c r="S22" s="51"/>
      <c r="T22" s="51"/>
      <c r="U22" s="51"/>
      <c r="V22" s="51"/>
      <c r="W22" s="51"/>
    </row>
    <row r="23" spans="1:23">
      <c r="A23" t="s">
        <v>321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Q23" s="51"/>
      <c r="R23" s="51"/>
      <c r="S23" s="51"/>
      <c r="T23" s="51"/>
      <c r="U23" s="51"/>
      <c r="V23" s="51"/>
      <c r="W23" s="51"/>
    </row>
    <row r="24" spans="1:23">
      <c r="A24" t="s">
        <v>322</v>
      </c>
      <c r="C24" s="50">
        <f>+C19+C21</f>
        <v>1798358</v>
      </c>
      <c r="D24" s="50"/>
      <c r="E24" s="50">
        <f>+E19+E21</f>
        <v>1474606</v>
      </c>
      <c r="F24" s="50"/>
      <c r="G24" s="50">
        <f>+G19+G21</f>
        <v>531789</v>
      </c>
      <c r="H24" s="50"/>
      <c r="I24" s="50">
        <f>+I19+I21</f>
        <v>2094696</v>
      </c>
      <c r="J24" s="50"/>
      <c r="K24" s="50">
        <f>+K19+K21</f>
        <v>1831247</v>
      </c>
      <c r="L24" s="50"/>
      <c r="M24" s="50">
        <f>+M19+M21</f>
        <v>828280</v>
      </c>
      <c r="O24" s="51"/>
      <c r="Q24" s="51"/>
      <c r="R24" s="51"/>
      <c r="S24" s="51"/>
      <c r="T24" s="51"/>
      <c r="U24" s="51"/>
      <c r="V24" s="51"/>
      <c r="W24" s="51"/>
    </row>
    <row r="25" spans="1:23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Q25" s="51"/>
      <c r="R25" s="51"/>
      <c r="S25" s="51"/>
      <c r="T25" s="51"/>
      <c r="U25" s="51"/>
      <c r="V25" s="51"/>
      <c r="W25" s="51"/>
    </row>
    <row r="26" spans="1:23">
      <c r="A26" t="s">
        <v>323</v>
      </c>
      <c r="C26" s="50">
        <v>-1566678</v>
      </c>
      <c r="D26" s="50"/>
      <c r="E26" s="50">
        <v>-1195141</v>
      </c>
      <c r="F26" s="50"/>
      <c r="G26" s="50">
        <v>-1523328</v>
      </c>
      <c r="H26" s="50"/>
      <c r="I26" s="50">
        <v>-1733336</v>
      </c>
      <c r="J26" s="50"/>
      <c r="K26" s="50">
        <v>-1337333</v>
      </c>
      <c r="L26" s="50"/>
      <c r="M26" s="50">
        <v>-1706965</v>
      </c>
      <c r="O26" s="51"/>
      <c r="Q26" s="51"/>
      <c r="R26" s="51"/>
      <c r="S26" s="51"/>
      <c r="T26" s="51"/>
      <c r="U26" s="51"/>
      <c r="V26" s="51"/>
      <c r="W26" s="51"/>
    </row>
    <row r="27" spans="1:23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Q27" s="51"/>
      <c r="R27" s="51"/>
      <c r="S27" s="51"/>
      <c r="T27" s="51"/>
      <c r="U27" s="51"/>
      <c r="V27" s="51"/>
      <c r="W27" s="51"/>
    </row>
    <row r="28" spans="1:23">
      <c r="A28" t="s">
        <v>324</v>
      </c>
      <c r="C28" s="54">
        <v>0</v>
      </c>
      <c r="D28" s="54"/>
      <c r="E28" s="54">
        <v>0</v>
      </c>
      <c r="F28" s="54"/>
      <c r="G28" s="54">
        <v>0</v>
      </c>
      <c r="H28" s="54"/>
      <c r="I28" s="54">
        <v>-20036</v>
      </c>
      <c r="J28" s="54"/>
      <c r="K28" s="54">
        <v>-27837</v>
      </c>
      <c r="L28" s="54"/>
      <c r="M28" s="54">
        <v>-19440</v>
      </c>
      <c r="O28" s="51"/>
      <c r="Q28" s="51"/>
      <c r="R28" s="51"/>
      <c r="S28" s="51"/>
      <c r="T28" s="51"/>
      <c r="U28" s="51"/>
      <c r="V28" s="51"/>
      <c r="W28" s="51"/>
    </row>
    <row r="29" spans="1:23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Q29" s="51"/>
      <c r="R29" s="51"/>
      <c r="S29" s="51"/>
      <c r="T29" s="51"/>
      <c r="U29" s="51"/>
      <c r="V29" s="51"/>
      <c r="W29" s="51"/>
    </row>
    <row r="30" spans="1:23" ht="15.75" thickBot="1">
      <c r="A30" s="1" t="s">
        <v>325</v>
      </c>
      <c r="B30" s="1"/>
      <c r="C30" s="55">
        <f>+C24+C26+C28</f>
        <v>231680</v>
      </c>
      <c r="D30" s="55"/>
      <c r="E30" s="55">
        <f>+E24+E26+E28</f>
        <v>279465</v>
      </c>
      <c r="F30" s="55"/>
      <c r="G30" s="55">
        <f>+G24+G26+G28</f>
        <v>-991539</v>
      </c>
      <c r="H30" s="55"/>
      <c r="I30" s="55">
        <f>+I24+I26+I28</f>
        <v>341324</v>
      </c>
      <c r="J30" s="55"/>
      <c r="K30" s="55">
        <f>+K24+K26+K28</f>
        <v>466077</v>
      </c>
      <c r="L30" s="55"/>
      <c r="M30" s="55">
        <f>+M24+M26+M28</f>
        <v>-898125</v>
      </c>
      <c r="O30" s="51"/>
      <c r="Q30" s="51"/>
      <c r="R30" s="51"/>
      <c r="S30" s="51"/>
      <c r="T30" s="51"/>
      <c r="U30" s="51"/>
      <c r="V30" s="51"/>
      <c r="W30" s="51"/>
    </row>
    <row r="31" spans="1:23" ht="15.75" thickTop="1"/>
    <row r="32" spans="1:23">
      <c r="A32" s="33" t="s">
        <v>259</v>
      </c>
    </row>
  </sheetData>
  <mergeCells count="3">
    <mergeCell ref="C1:M1"/>
    <mergeCell ref="C3:G3"/>
    <mergeCell ref="I3:M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Aðalskjal</vt:lpstr>
      <vt:lpstr>Fjárfestingar</vt:lpstr>
      <vt:lpstr>Rekstrarreikningur</vt:lpstr>
      <vt:lpstr>Aðalskjal!Print_Titles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María Axelsdóttir</dc:creator>
  <cp:lastModifiedBy>Anna María Axelsdóttir</cp:lastModifiedBy>
  <cp:lastPrinted>2024-04-29T12:22:21Z</cp:lastPrinted>
  <dcterms:created xsi:type="dcterms:W3CDTF">2024-04-29T09:45:47Z</dcterms:created>
  <dcterms:modified xsi:type="dcterms:W3CDTF">2024-05-03T09:35:31Z</dcterms:modified>
</cp:coreProperties>
</file>