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khald\2023 Rekstur\Rekstur janúar - september\"/>
    </mc:Choice>
  </mc:AlternateContent>
  <xr:revisionPtr revIDLastSave="0" documentId="13_ncr:1_{4AB8A026-0ECA-430B-89F8-B281DF49E884}" xr6:coauthVersionLast="47" xr6:coauthVersionMax="47" xr10:uidLastSave="{00000000-0000-0000-0000-000000000000}"/>
  <bookViews>
    <workbookView xWindow="28680" yWindow="-120" windowWidth="29040" windowHeight="15720" xr2:uid="{3AD760F3-690E-4B37-B5FC-9919FEC0BDAE}"/>
  </bookViews>
  <sheets>
    <sheet name="Aðalskjal" sheetId="1" r:id="rId1"/>
    <sheet name="Fjárfestingar" sheetId="2" r:id="rId2"/>
    <sheet name="Rekstrarreikningur" sheetId="3" r:id="rId3"/>
  </sheets>
  <definedNames>
    <definedName name="_xlnm.Print_Titles" localSheetId="0">Aðalskjal!$3:$3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3" l="1"/>
  <c r="E44" i="3"/>
  <c r="C44" i="3"/>
  <c r="G42" i="3"/>
  <c r="G39" i="3"/>
  <c r="G38" i="3"/>
  <c r="E38" i="3"/>
  <c r="C38" i="3"/>
  <c r="G36" i="3"/>
  <c r="E36" i="3"/>
  <c r="C36" i="3"/>
  <c r="G25" i="3"/>
  <c r="E25" i="3"/>
  <c r="C25" i="3"/>
  <c r="G21" i="3"/>
  <c r="G19" i="3"/>
  <c r="E19" i="3"/>
  <c r="C19" i="3"/>
  <c r="C17" i="3"/>
  <c r="E17" i="3"/>
  <c r="G16" i="3"/>
  <c r="G15" i="3"/>
  <c r="G14" i="3"/>
  <c r="G9" i="3"/>
  <c r="G10" i="3"/>
  <c r="G8" i="3"/>
  <c r="E11" i="3"/>
  <c r="C11" i="3"/>
  <c r="E44" i="2"/>
  <c r="E42" i="2"/>
  <c r="C42" i="2"/>
  <c r="C44" i="2" s="1"/>
  <c r="E40" i="2"/>
  <c r="G34" i="2"/>
  <c r="E34" i="2"/>
  <c r="C34" i="2"/>
  <c r="G30" i="2"/>
  <c r="E30" i="2"/>
  <c r="G25" i="2"/>
  <c r="G41" i="2"/>
  <c r="G40" i="2"/>
  <c r="G39" i="2"/>
  <c r="G38" i="2"/>
  <c r="G37" i="2"/>
  <c r="G42" i="2" s="1"/>
  <c r="G44" i="2" s="1"/>
  <c r="G33" i="2"/>
  <c r="G29" i="2"/>
  <c r="G28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2"/>
  <c r="C25" i="2"/>
  <c r="C30" i="2"/>
  <c r="E25" i="2"/>
  <c r="E9" i="2"/>
  <c r="G17" i="3" l="1"/>
  <c r="G11" i="3"/>
</calcChain>
</file>

<file path=xl/sharedStrings.xml><?xml version="1.0" encoding="utf-8"?>
<sst xmlns="http://schemas.openxmlformats.org/spreadsheetml/2006/main" count="345" uniqueCount="331">
  <si>
    <t>Mosfellsbær  -  rekstur málaflokka og deilda í janúar til september 2023</t>
  </si>
  <si>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</si>
  <si>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</si>
  <si>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</si>
  <si>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</si>
  <si>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</si>
  <si>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</si>
  <si>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Samtals   gjöld</t>
  </si>
  <si>
    <t>Fjármagns-liðir o.fl.</t>
  </si>
  <si>
    <t>Rekstrar- niðurstaða</t>
  </si>
  <si>
    <t>Fjárhags-áætlun</t>
  </si>
  <si>
    <t>Frávik</t>
  </si>
  <si>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</si>
  <si>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</si>
  <si>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</si>
  <si>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</si>
  <si>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</si>
  <si>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</si>
  <si>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Velferðarnefnd</t>
  </si>
  <si>
    <t>02020  Skrifstofa velferðarsviðs</t>
  </si>
  <si>
    <t>02110  Fjárhagsaðstoð</t>
  </si>
  <si>
    <t>02150  Stuðningsþjónusta - einstaklingsstuðningur</t>
  </si>
  <si>
    <t>02170  Móttaka flóttafólks</t>
  </si>
  <si>
    <t>02172  Erlendir ríkisborgarar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</si>
  <si>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</si>
  <si>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</si>
  <si>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</si>
  <si>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</si>
  <si>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</si>
  <si>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</si>
  <si>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</si>
  <si>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</si>
  <si>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</si>
  <si>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</si>
  <si>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Akstursþjónusta</t>
  </si>
  <si>
    <t>02520  NPA þjónusta</t>
  </si>
  <si>
    <t>02551  Austurhlíð</t>
  </si>
  <si>
    <t>02552  Fagrahlíð</t>
  </si>
  <si>
    <t>02553  Langahlíð</t>
  </si>
  <si>
    <t>02554  Norðurhlíð</t>
  </si>
  <si>
    <t>02555  Vesturhlíð</t>
  </si>
  <si>
    <t>02556  Víðihlíð</t>
  </si>
  <si>
    <t>02563  Úugata búsetukjarni</t>
  </si>
  <si>
    <t>02564  Hulduhlíð búsetukjarni</t>
  </si>
  <si>
    <t>02565  Klapparhlíð búsetukjarni</t>
  </si>
  <si>
    <t>02566  Þverholt búsetukjarni</t>
  </si>
  <si>
    <t>02567  Heimili fyrir börn</t>
  </si>
  <si>
    <t>02570  Skammtímavistun fyrir fatlaða</t>
  </si>
  <si>
    <t>02569  Áfangaheimili fyrir geðfatlaða</t>
  </si>
  <si>
    <t>02580  Dagþjónusta fyrir fatlaða</t>
  </si>
  <si>
    <t>02585  Dagþjónustan Skjól</t>
  </si>
  <si>
    <t>02590  Stuðningsfjölskyldur</t>
  </si>
  <si>
    <t>02595  Frístundaklúbburinn Úlfurinn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</si>
  <si>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</si>
  <si>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</si>
  <si>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</si>
  <si>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</si>
  <si>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</si>
  <si>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</si>
  <si>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</si>
  <si>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</si>
  <si>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</si>
  <si>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</si>
  <si>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</si>
  <si>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</si>
  <si>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04108  Höfðaberg leikskóli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</si>
  <si>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</si>
  <si>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</si>
  <si>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</si>
  <si>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</si>
  <si>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</si>
  <si>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</si>
  <si>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</si>
  <si>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>04270  Nemendur í öðrum skólum</t>
  </si>
  <si>
    <t>04281  Frístundasel Varmárskóla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</si>
  <si>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</si>
  <si>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</si>
  <si>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</si>
  <si>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</si>
  <si>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</si>
  <si>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</si>
  <si>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</si>
  <si>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lýðræðisnefnd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</si>
  <si>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</si>
  <si>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</si>
  <si>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</si>
  <si>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</si>
  <si>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</si>
  <si>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</si>
  <si>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</si>
  <si>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</si>
  <si>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</si>
  <si>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</si>
  <si>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05960  Starfsemi Hlégarðs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</si>
  <si>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</si>
  <si>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</si>
  <si>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</si>
  <si>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</si>
  <si>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</si>
  <si>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</si>
  <si>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</si>
  <si>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</si>
  <si>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</si>
  <si>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</si>
  <si>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</si>
  <si>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</si>
  <si>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</si>
  <si>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</si>
  <si>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</si>
  <si>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</si>
  <si>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</si>
  <si>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</si>
  <si>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</si>
  <si>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</si>
  <si>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</si>
  <si>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</si>
  <si>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08010  Heilbrigðisnefnd Kjósarsvæðis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</si>
  <si>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</si>
  <si>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</si>
  <si>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</si>
  <si>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</si>
  <si>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</si>
  <si>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</si>
  <si>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</si>
  <si>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</si>
  <si>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</si>
  <si>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</si>
  <si>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</si>
  <si>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</si>
  <si>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</si>
  <si>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</si>
  <si>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</si>
  <si>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</si>
  <si>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</si>
  <si>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</si>
  <si>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</si>
  <si>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</si>
  <si>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</si>
  <si>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</si>
  <si>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10960  Rammi / endurskoðun áætlunar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</si>
  <si>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</si>
  <si>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</si>
  <si>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</si>
  <si>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</si>
  <si>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</si>
  <si>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</si>
  <si>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</si>
  <si>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</si>
  <si>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</si>
  <si>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</si>
  <si>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</si>
  <si>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</si>
  <si>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</si>
  <si>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</si>
  <si>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Atvinnu- og nýsköpunarnefnd</t>
  </si>
  <si>
    <t>21070  Endurskoðun</t>
  </si>
  <si>
    <t>21110  Kosningar</t>
  </si>
  <si>
    <t>21310  Ónotað húsnæði</t>
  </si>
  <si>
    <t>21350  Ábyrgðartrygging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</si>
  <si>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</si>
  <si>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</si>
  <si>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</si>
  <si>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</si>
  <si>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</si>
  <si>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</si>
  <si>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</si>
  <si>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</si>
  <si>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</si>
  <si>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</si>
  <si>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</si>
  <si>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</si>
  <si>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</si>
  <si>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</si>
  <si>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</si>
  <si>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</si>
  <si>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</si>
  <si>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</si>
  <si>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</si>
  <si>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</si>
  <si>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</si>
  <si>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</si>
  <si>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</si>
  <si>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</si>
  <si>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</si>
  <si>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</si>
  <si>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31225  Kvíslarskóli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</si>
  <si>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</si>
  <si>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</si>
  <si>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</si>
  <si>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</si>
  <si>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</si>
  <si>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</si>
  <si>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</si>
  <si>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</si>
  <si>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</si>
  <si>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</si>
  <si>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</si>
  <si>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</si>
  <si>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</si>
  <si>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</si>
  <si>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</si>
  <si>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</si>
  <si>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</si>
  <si>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</si>
  <si>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</si>
  <si>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</si>
  <si>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</si>
  <si>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</si>
  <si>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</si>
  <si>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og 6. hæð í Kjarna</t>
  </si>
  <si>
    <t>31960  Til ráðstöfunar - rammi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</si>
  <si>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</si>
  <si>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</si>
  <si>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</si>
  <si>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</si>
  <si>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</si>
  <si>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35  FASTEIGNAFÉLAGIÐ LÆKJARHLÍÐ</t>
  </si>
  <si>
    <t>35100  Rekstur Fasteignafélagsins Lækjarhlíðar</t>
  </si>
  <si>
    <t>35970  Fjármagnsliðir</t>
  </si>
  <si>
    <t>39  AÐRAR A-HLUTA STOFNANIR</t>
  </si>
  <si>
    <t>39100  SHS bs. - Rekstur</t>
  </si>
  <si>
    <t>39900  SHS bs. - Fjármunatekjur og fjármagnsgjöld</t>
  </si>
  <si>
    <t>Millifærslur</t>
  </si>
  <si>
    <t>Rekstrarniðurstaða A- hluta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</si>
  <si>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</si>
  <si>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</si>
  <si>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</si>
  <si>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</si>
  <si>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</si>
  <si>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</si>
  <si>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</si>
  <si>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</si>
  <si>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</si>
  <si>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</si>
  <si>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</si>
  <si>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</si>
  <si>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</si>
  <si>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</si>
  <si>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</si>
  <si>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</si>
  <si>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</si>
  <si>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</si>
  <si>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</si>
  <si>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</si>
  <si>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</si>
  <si>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</si>
  <si>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</si>
  <si>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</si>
  <si>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</si>
  <si>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</si>
  <si>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</si>
  <si>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83  HLÉGARÐUR SAMKOMUHÚS</t>
  </si>
  <si>
    <t>83101  Rekstur Hlégarðs</t>
  </si>
  <si>
    <t>89  Aðrar B-hluta stofnanir</t>
  </si>
  <si>
    <t>89100  Strætó bs. - Rekstur</t>
  </si>
  <si>
    <t>89200  Sorpa bs. - Rekstur</t>
  </si>
  <si>
    <t>89800  Strætó bs. - Fjármunatekjur og fjármagnsgjöld</t>
  </si>
  <si>
    <t>89900  Sorpa bs. - Fjármunatekjur og fjármagnsgjöld</t>
  </si>
  <si>
    <t>Rekstrarniðurstaða A og B hluta</t>
  </si>
  <si>
    <t>Rekstrarniðurstaða A og B- hluta</t>
  </si>
  <si>
    <t>Í þúsundum króna.</t>
  </si>
  <si>
    <t>Fjárfestingar</t>
  </si>
  <si>
    <t xml:space="preserve">Áætlun </t>
  </si>
  <si>
    <t xml:space="preserve">Óráðstafað af </t>
  </si>
  <si>
    <t>ársins 2023</t>
  </si>
  <si>
    <t>áætlun ársins</t>
  </si>
  <si>
    <t>A hluti</t>
  </si>
  <si>
    <t>Fasteignir og önnur mannvirki</t>
  </si>
  <si>
    <t>Kvíslarskóli endurbætur</t>
  </si>
  <si>
    <t>Íþróttamiðstöðin Varmá</t>
  </si>
  <si>
    <t>Helgafellsskóli, íþróttahús</t>
  </si>
  <si>
    <t>Leikskólinn í Helgafelli</t>
  </si>
  <si>
    <t>Endurnýjun skólalóða</t>
  </si>
  <si>
    <t>Íþróttamiðstöðin Varmá, þjónustubygging</t>
  </si>
  <si>
    <t>Varmárskóli, endurbætur</t>
  </si>
  <si>
    <t>Skíðasvæði</t>
  </si>
  <si>
    <t>Helgafellsskóli</t>
  </si>
  <si>
    <t>Brúarland</t>
  </si>
  <si>
    <t>Bætt eldhúsaðstaða leikskóla</t>
  </si>
  <si>
    <t>Hlégarður</t>
  </si>
  <si>
    <t>Lágafellsskóli</t>
  </si>
  <si>
    <t>Íþróttamiðstöðin Lágafell</t>
  </si>
  <si>
    <t>Krikaskóli</t>
  </si>
  <si>
    <t>Aðstaða skógræktar</t>
  </si>
  <si>
    <t>Ævintýragarður</t>
  </si>
  <si>
    <t>Þjónustustöð</t>
  </si>
  <si>
    <t>Hjúkrunarheimili</t>
  </si>
  <si>
    <t>Fasteignir og önnur mannvirki samtals</t>
  </si>
  <si>
    <t>Gatnakerfi</t>
  </si>
  <si>
    <t>Gatnaframkvæmdir</t>
  </si>
  <si>
    <t>Gatnagerðartekjur, nettó endurgreiðsla</t>
  </si>
  <si>
    <t>Gatnakerfi samtals</t>
  </si>
  <si>
    <t>Áhöld og tæki</t>
  </si>
  <si>
    <t>Bifreið</t>
  </si>
  <si>
    <t>A hluti samtals</t>
  </si>
  <si>
    <t>B hluti</t>
  </si>
  <si>
    <t>Hitaveita</t>
  </si>
  <si>
    <t>Vatnsveita</t>
  </si>
  <si>
    <t>Fráveita</t>
  </si>
  <si>
    <t>Félagslegar íbúðir</t>
  </si>
  <si>
    <t>B hluti samtals</t>
  </si>
  <si>
    <t>Samtals A og B hluti</t>
  </si>
  <si>
    <t>A og B hluti</t>
  </si>
  <si>
    <t>Raun 2023</t>
  </si>
  <si>
    <t>Áætlun 2023</t>
  </si>
  <si>
    <t>Mismunur</t>
  </si>
  <si>
    <t>Rekstrartekjur</t>
  </si>
  <si>
    <t>Útsvar og fasteignaskattur</t>
  </si>
  <si>
    <t>Framlög Jöfnunarsjóðs</t>
  </si>
  <si>
    <t>Aðrar tekjur</t>
  </si>
  <si>
    <t>Rekstrargjöld</t>
  </si>
  <si>
    <t>Laun og launatengd gjöld</t>
  </si>
  <si>
    <t>Annar rekstrarkostnaður</t>
  </si>
  <si>
    <t xml:space="preserve">Rekstrarniðurstaða án fjármagnsliða </t>
  </si>
  <si>
    <t>Fjármunat. og (fjárm.gjöld)</t>
  </si>
  <si>
    <t>Rekstrarniðurstaða (neikvæð)..............</t>
  </si>
  <si>
    <t>Útleiðing veltufjár frá rekstri</t>
  </si>
  <si>
    <t>Rekstrarniðurstaða</t>
  </si>
  <si>
    <t>Rekstrarliðir sem hafa ekki áhrif á fjárstreymi</t>
  </si>
  <si>
    <t>Verðbætur</t>
  </si>
  <si>
    <t>Byggingarréttur</t>
  </si>
  <si>
    <t>Söluhagnaður eigna</t>
  </si>
  <si>
    <t>Breyting lífeyrisskuldbindinga</t>
  </si>
  <si>
    <t>Aðrir liðir</t>
  </si>
  <si>
    <t>Veltufé frá rekstri</t>
  </si>
  <si>
    <t>Rekstrarreikningur janúar til september 2023</t>
  </si>
  <si>
    <t>Veltufé frá rekstri janúar til september 2023</t>
  </si>
  <si>
    <t>Fjárfestingar janúar til september 2023</t>
  </si>
  <si>
    <t>jan-sept 2023</t>
  </si>
  <si>
    <t>janúar - sept</t>
  </si>
  <si>
    <t>31010  Tekjur af byggingarétti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</si>
</sst>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\ _k_r_-;\-* #,##0\ _k_r_-;_-* &quot;-&quot;\ _k_r_-;_-@_-"/>
    <numFmt numFmtId="165" formatCode="#,##0.000\ _);[Red]\(* #,##0.000\ \)"/>
    <numFmt numFmtId="166" formatCode="#,##0\ _);[Red]\(* #,##0\ \)"/>
    <numFmt numFmtId="167" formatCode="#,##0.000"/>
    <numFmt numFmtId="168" formatCode="@*."/>
    <numFmt numFmtId="169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Geneva"/>
    </font>
    <font>
      <b/>
      <sz val="11"/>
      <color theme="0"/>
      <name val="Theinhardt"/>
    </font>
    <font>
      <b/>
      <sz val="16"/>
      <color theme="0"/>
      <name val="Theinhardt"/>
    </font>
    <font>
      <sz val="8"/>
      <color theme="1"/>
      <name val="Theinhardt"/>
    </font>
    <font>
      <sz val="11"/>
      <color theme="1"/>
      <name val="Theinhardt"/>
    </font>
    <font>
      <b/>
      <sz val="11"/>
      <color theme="1"/>
      <name val="Theinhardt"/>
    </font>
    <font>
      <b/>
      <sz val="11"/>
      <color rgb="FF1E996C"/>
      <name val="Theinhardt"/>
    </font>
    <font>
      <b/>
      <sz val="9"/>
      <color theme="1"/>
      <name val="Theinhardt"/>
    </font>
    <font>
      <b/>
      <sz val="18"/>
      <color theme="0"/>
      <name val="Theinhardt"/>
    </font>
    <font>
      <sz val="9"/>
      <name val="Theinhardt"/>
    </font>
    <font>
      <sz val="11"/>
      <color theme="0"/>
      <name val="Theinhardt"/>
    </font>
    <font>
      <b/>
      <sz val="13"/>
      <color theme="0"/>
      <name val="Theinhardt"/>
    </font>
    <font>
      <b/>
      <i/>
      <sz val="13"/>
      <color rgb="FFFFFF00"/>
      <name val="Theinhardt"/>
    </font>
    <font>
      <sz val="13"/>
      <color theme="1"/>
      <name val="Theinhardt"/>
    </font>
    <font>
      <b/>
      <sz val="9"/>
      <name val="Theinhardt"/>
    </font>
    <font>
      <sz val="11"/>
      <name val="Theinhardt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1E996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66" fontId="4" fillId="0" borderId="0"/>
    <xf numFmtId="41" fontId="1" fillId="0" borderId="0" applyFont="0" applyFill="0" applyBorder="0" applyAlignment="0" applyProtection="0"/>
    <xf numFmtId="0" fontId="1" fillId="3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7">
    <xf numFmtId="0" fontId="0" fillId="0" borderId="0" xfId="0"/>
    <xf numFmtId="0" fontId="7" fillId="3" borderId="0" xfId="6" applyFont="1" applyAlignment="1">
      <alignment horizontal="center"/>
    </xf>
    <xf numFmtId="0" fontId="2" fillId="0" borderId="0" xfId="0" applyFont="1"/>
    <xf numFmtId="169" fontId="0" fillId="0" borderId="0" xfId="5" applyNumberFormat="1" applyFont="1"/>
    <xf numFmtId="169" fontId="0" fillId="0" borderId="0" xfId="0" applyNumberFormat="1"/>
    <xf numFmtId="169" fontId="2" fillId="0" borderId="0" xfId="0" applyNumberFormat="1" applyFont="1"/>
    <xf numFmtId="0" fontId="8" fillId="3" borderId="0" xfId="6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68" fontId="10" fillId="0" borderId="0" xfId="0" applyNumberFormat="1" applyFont="1" applyAlignment="1">
      <alignment horizontal="left"/>
    </xf>
    <xf numFmtId="169" fontId="10" fillId="0" borderId="0" xfId="5" applyNumberFormat="1" applyFont="1"/>
    <xf numFmtId="169" fontId="11" fillId="0" borderId="2" xfId="5" applyNumberFormat="1" applyFont="1" applyBorder="1"/>
    <xf numFmtId="169" fontId="11" fillId="0" borderId="0" xfId="5" applyNumberFormat="1" applyFont="1" applyBorder="1"/>
    <xf numFmtId="169" fontId="11" fillId="0" borderId="0" xfId="5" applyNumberFormat="1" applyFont="1"/>
    <xf numFmtId="169" fontId="10" fillId="0" borderId="4" xfId="5" applyNumberFormat="1" applyFont="1" applyBorder="1"/>
    <xf numFmtId="169" fontId="10" fillId="0" borderId="0" xfId="5" applyNumberFormat="1" applyFont="1" applyBorder="1"/>
    <xf numFmtId="169" fontId="11" fillId="0" borderId="3" xfId="5" applyNumberFormat="1" applyFont="1" applyBorder="1"/>
    <xf numFmtId="168" fontId="11" fillId="0" borderId="0" xfId="0" applyNumberFormat="1" applyFont="1" applyAlignment="1">
      <alignment horizontal="left"/>
    </xf>
    <xf numFmtId="169" fontId="11" fillId="0" borderId="0" xfId="0" applyNumberFormat="1" applyFont="1"/>
    <xf numFmtId="0" fontId="13" fillId="0" borderId="0" xfId="0" applyFont="1"/>
    <xf numFmtId="169" fontId="10" fillId="0" borderId="0" xfId="0" applyNumberFormat="1" applyFont="1"/>
    <xf numFmtId="169" fontId="11" fillId="0" borderId="2" xfId="0" applyNumberFormat="1" applyFont="1" applyBorder="1"/>
    <xf numFmtId="0" fontId="11" fillId="0" borderId="2" xfId="0" applyFont="1" applyBorder="1"/>
    <xf numFmtId="49" fontId="15" fillId="0" borderId="0" xfId="7" applyNumberFormat="1" applyFont="1" applyAlignment="1">
      <alignment vertical="center"/>
    </xf>
    <xf numFmtId="0" fontId="12" fillId="0" borderId="0" xfId="6" applyFont="1" applyFill="1" applyAlignment="1">
      <alignment horizontal="center"/>
    </xf>
    <xf numFmtId="41" fontId="10" fillId="0" borderId="0" xfId="5" applyFont="1" applyAlignment="1">
      <alignment horizontal="center"/>
    </xf>
    <xf numFmtId="0" fontId="12" fillId="0" borderId="0" xfId="6" applyFont="1" applyFill="1"/>
    <xf numFmtId="41" fontId="10" fillId="0" borderId="0" xfId="5" applyFont="1" applyAlignment="1">
      <alignment horizontal="left" indent="1"/>
    </xf>
    <xf numFmtId="168" fontId="15" fillId="0" borderId="0" xfId="7" applyNumberFormat="1" applyFont="1" applyAlignment="1">
      <alignment horizontal="left" vertical="center"/>
    </xf>
    <xf numFmtId="168" fontId="15" fillId="0" borderId="0" xfId="7" applyNumberFormat="1" applyFont="1" applyAlignment="1">
      <alignment vertical="center"/>
    </xf>
    <xf numFmtId="41" fontId="10" fillId="0" borderId="0" xfId="5" applyFont="1" applyFill="1" applyAlignment="1">
      <alignment horizontal="left" indent="1"/>
    </xf>
    <xf numFmtId="41" fontId="11" fillId="0" borderId="2" xfId="5" applyFont="1" applyBorder="1" applyAlignment="1">
      <alignment horizontal="left" indent="1"/>
    </xf>
    <xf numFmtId="0" fontId="11" fillId="0" borderId="3" xfId="0" applyFont="1" applyBorder="1"/>
    <xf numFmtId="41" fontId="11" fillId="0" borderId="3" xfId="5" applyFont="1" applyBorder="1" applyAlignment="1">
      <alignment horizontal="left" indent="1"/>
    </xf>
    <xf numFmtId="0" fontId="14" fillId="3" borderId="0" xfId="3" applyFont="1" applyFill="1"/>
    <xf numFmtId="164" fontId="10" fillId="0" borderId="0" xfId="1" applyFont="1"/>
    <xf numFmtId="9" fontId="10" fillId="0" borderId="0" xfId="2" applyFont="1" applyAlignment="1">
      <alignment wrapText="1"/>
    </xf>
    <xf numFmtId="3" fontId="16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7" fillId="3" borderId="1" xfId="3" applyFont="1" applyFill="1" applyBorder="1" applyAlignment="1">
      <alignment horizontal="left" wrapText="1"/>
    </xf>
    <xf numFmtId="0" fontId="17" fillId="3" borderId="1" xfId="3" applyFont="1" applyFill="1" applyBorder="1" applyAlignment="1">
      <alignment horizontal="center" wrapText="1"/>
    </xf>
    <xf numFmtId="3" fontId="18" fillId="3" borderId="1" xfId="0" applyNumberFormat="1" applyFont="1" applyFill="1" applyBorder="1" applyAlignment="1">
      <alignment horizontal="center" wrapText="1"/>
    </xf>
    <xf numFmtId="0" fontId="19" fillId="0" borderId="0" xfId="0" applyFont="1"/>
    <xf numFmtId="164" fontId="19" fillId="0" borderId="0" xfId="1" applyFont="1"/>
    <xf numFmtId="0" fontId="16" fillId="3" borderId="0" xfId="3" applyFont="1" applyFill="1"/>
    <xf numFmtId="3" fontId="16" fillId="3" borderId="0" xfId="3" applyNumberFormat="1" applyFont="1" applyFill="1" applyAlignment="1">
      <alignment horizontal="right" indent="1"/>
    </xf>
    <xf numFmtId="3" fontId="10" fillId="0" borderId="0" xfId="0" applyNumberFormat="1" applyFont="1"/>
    <xf numFmtId="165" fontId="15" fillId="0" borderId="0" xfId="1" applyNumberFormat="1" applyFont="1" applyFill="1" applyAlignment="1" applyProtection="1">
      <alignment horizontal="right"/>
      <protection hidden="1"/>
    </xf>
    <xf numFmtId="3" fontId="10" fillId="0" borderId="0" xfId="0" applyNumberFormat="1" applyFont="1" applyAlignment="1">
      <alignment horizontal="right" indent="1"/>
    </xf>
    <xf numFmtId="165" fontId="15" fillId="0" borderId="0" xfId="4" applyNumberFormat="1" applyFont="1"/>
    <xf numFmtId="165" fontId="15" fillId="0" borderId="0" xfId="1" applyNumberFormat="1" applyFont="1" applyFill="1" applyBorder="1" applyAlignment="1" applyProtection="1">
      <alignment horizontal="right"/>
      <protection hidden="1"/>
    </xf>
    <xf numFmtId="165" fontId="20" fillId="0" borderId="0" xfId="1" applyNumberFormat="1" applyFont="1" applyFill="1" applyBorder="1" applyAlignment="1" applyProtection="1">
      <alignment horizontal="right"/>
      <protection hidden="1"/>
    </xf>
    <xf numFmtId="165" fontId="20" fillId="0" borderId="0" xfId="4" applyNumberFormat="1" applyFo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 indent="1"/>
    </xf>
    <xf numFmtId="3" fontId="11" fillId="0" borderId="2" xfId="0" applyNumberFormat="1" applyFont="1" applyBorder="1" applyAlignment="1">
      <alignment horizontal="right" indent="1"/>
    </xf>
    <xf numFmtId="3" fontId="10" fillId="0" borderId="3" xfId="0" applyNumberFormat="1" applyFont="1" applyBorder="1" applyAlignment="1">
      <alignment horizontal="right" indent="1"/>
    </xf>
    <xf numFmtId="0" fontId="10" fillId="0" borderId="0" xfId="0" applyFont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7" fontId="10" fillId="0" borderId="0" xfId="0" applyNumberFormat="1" applyFont="1"/>
    <xf numFmtId="10" fontId="2" fillId="0" borderId="0" xfId="2" applyNumberFormat="1" applyFont="1"/>
    <xf numFmtId="0" fontId="14" fillId="3" borderId="0" xfId="6" applyFont="1" applyAlignment="1">
      <alignment horizontal="center"/>
    </xf>
    <xf numFmtId="0" fontId="7" fillId="3" borderId="0" xfId="6" applyFont="1" applyAlignment="1">
      <alignment horizontal="center"/>
    </xf>
    <xf numFmtId="0" fontId="8" fillId="3" borderId="0" xfId="6" applyFont="1" applyAlignment="1">
      <alignment horizontal="center"/>
    </xf>
  </cellXfs>
  <cellStyles count="12">
    <cellStyle name="Accent1" xfId="3" builtinId="29"/>
    <cellStyle name="Comma [0]" xfId="1" builtinId="6"/>
    <cellStyle name="Comma [0] 2" xfId="8" xr:uid="{E55E8D1C-F00C-4DEE-B245-39EDC9396A16}"/>
    <cellStyle name="Comma [0] 3" xfId="5" xr:uid="{B2A69DE9-B7F6-4EA6-A8D2-BF8DC57AE107}"/>
    <cellStyle name="Comma [0] 7" xfId="10" xr:uid="{407B2526-5AE0-4B29-B2E5-D5F8EE9507EE}"/>
    <cellStyle name="Comma [0] 8" xfId="11" xr:uid="{E0DCF774-87CB-447F-A7EF-279FA5BCD773}"/>
    <cellStyle name="Mosó" xfId="6" xr:uid="{CE36C621-04B1-426A-B594-AF082C741524}"/>
    <cellStyle name="Normal" xfId="0" builtinId="0"/>
    <cellStyle name="Normal 3 10" xfId="4" xr:uid="{13BFF6B2-4933-408E-9485-E6C4E1FFBA85}"/>
    <cellStyle name="Normal 8" xfId="9" xr:uid="{71195F0C-F1F1-415E-941E-32AD2605865A}"/>
    <cellStyle name="Normal_Ársreikningur Sandg 31.12 2" xfId="7" xr:uid="{47C59E05-5E35-4875-96CB-89F93B02A06E}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F2AF-542C-4BC7-A952-8997D4A94147}">
  <sheetPr>
    <pageSetUpPr fitToPage="1"/>
  </sheetPr>
  <dimension ref="A1:P263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L107" sqref="L107"/>
    </sheetView>
  </sheetViews>
  <sheetFormatPr defaultColWidth="9" defaultRowHeight="14.25" outlineLevelRow="1"/>
  <cols>
    <col min="1" max="1" width="32.7109375" style="8" customWidth="1"/>
    <col min="2" max="2" width="17.5703125" style="8" customWidth="1"/>
    <col min="3" max="3" width="15.85546875" style="8" customWidth="1"/>
    <col min="4" max="4" width="15.85546875" style="8" customWidth="1" collapsed="1"/>
    <col min="5" max="5" width="16.5703125" style="8" bestFit="1" customWidth="1"/>
    <col min="6" max="6" width="15.85546875" style="8" customWidth="1" collapsed="1"/>
    <col min="7" max="7" width="16.5703125" style="8" bestFit="1" customWidth="1" collapsed="1"/>
    <col min="8" max="8" width="15.85546875" style="8" customWidth="1" collapsed="1"/>
    <col min="9" max="10" width="17.28515625" style="8" bestFit="1" customWidth="1" collapsed="1"/>
    <col min="11" max="11" width="15.85546875" style="8" customWidth="1" collapsed="1"/>
    <col min="12" max="13" width="9" style="8"/>
    <col min="14" max="14" width="16.28515625" style="8" bestFit="1" customWidth="1"/>
    <col min="15" max="15" width="11.5703125" style="8" bestFit="1" customWidth="1"/>
    <col min="16" max="16384" width="9" style="8"/>
  </cols>
  <sheetData>
    <row r="1" spans="1:16" ht="23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P1" s="38"/>
    </row>
    <row r="2" spans="1:16" s="41" customFormat="1" ht="23.25" customHeight="1">
      <c r="A2" s="39"/>
      <c r="B2" s="40">
        <v>-16594069342.5</v>
      </c>
      <c r="C2" s="40">
        <v>6350000812</v>
      </c>
      <c r="D2" s="40">
        <v>166050000</v>
      </c>
      <c r="E2" s="40">
        <v>8211109078.5</v>
      </c>
      <c r="F2" s="40">
        <v>400598174</v>
      </c>
      <c r="G2" s="40">
        <v>15127720769</v>
      </c>
      <c r="H2" s="40">
        <v>1358772194</v>
      </c>
      <c r="I2" s="40">
        <v>-114727934</v>
      </c>
      <c r="J2" s="40">
        <v>-76729430</v>
      </c>
      <c r="K2" s="40">
        <v>-37998504</v>
      </c>
    </row>
    <row r="3" spans="1:16" s="45" customFormat="1" ht="55.9" customHeight="1">
      <c r="A3" s="42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4" t="s">
        <v>9</v>
      </c>
      <c r="J3" s="44" t="s">
        <v>10</v>
      </c>
      <c r="K3" s="44" t="s">
        <v>11</v>
      </c>
      <c r="P3" s="46"/>
    </row>
    <row r="4" spans="1:16">
      <c r="A4" s="47" t="s">
        <v>12</v>
      </c>
      <c r="B4" s="48">
        <v>-11460436949</v>
      </c>
      <c r="C4" s="48">
        <v>0</v>
      </c>
      <c r="D4" s="48"/>
      <c r="E4" s="48">
        <v>0</v>
      </c>
      <c r="F4" s="48">
        <v>0</v>
      </c>
      <c r="G4" s="48">
        <v>0</v>
      </c>
      <c r="H4" s="48">
        <v>0</v>
      </c>
      <c r="I4" s="48">
        <v>-11460436949</v>
      </c>
      <c r="J4" s="48">
        <v>-11255585135</v>
      </c>
      <c r="K4" s="48">
        <v>-204851814</v>
      </c>
      <c r="N4" s="49"/>
      <c r="O4" s="50"/>
    </row>
    <row r="5" spans="1:16" hidden="1" outlineLevel="1">
      <c r="A5" s="8" t="s">
        <v>13</v>
      </c>
      <c r="B5" s="51">
        <v>-7675822034</v>
      </c>
      <c r="C5" s="51">
        <v>0</v>
      </c>
      <c r="D5" s="51"/>
      <c r="E5" s="51">
        <v>0</v>
      </c>
      <c r="F5" s="51">
        <v>0</v>
      </c>
      <c r="G5" s="51">
        <v>0</v>
      </c>
      <c r="H5" s="51">
        <v>0</v>
      </c>
      <c r="I5" s="51">
        <v>-7675822034</v>
      </c>
      <c r="J5" s="51">
        <v>-7488740145</v>
      </c>
      <c r="K5" s="51">
        <v>-187081889</v>
      </c>
      <c r="N5" s="49"/>
      <c r="O5" s="50"/>
    </row>
    <row r="6" spans="1:16" hidden="1" outlineLevel="1">
      <c r="A6" s="8" t="s">
        <v>14</v>
      </c>
      <c r="B6" s="51">
        <v>-1196680591</v>
      </c>
      <c r="C6" s="51">
        <v>0</v>
      </c>
      <c r="D6" s="51"/>
      <c r="E6" s="51">
        <v>0</v>
      </c>
      <c r="F6" s="51">
        <v>0</v>
      </c>
      <c r="G6" s="51">
        <v>0</v>
      </c>
      <c r="H6" s="51">
        <v>0</v>
      </c>
      <c r="I6" s="51">
        <v>-1196680591</v>
      </c>
      <c r="J6" s="51">
        <v>-1197000000</v>
      </c>
      <c r="K6" s="51">
        <v>319409</v>
      </c>
      <c r="N6" s="49"/>
      <c r="O6" s="52"/>
    </row>
    <row r="7" spans="1:16" hidden="1" outlineLevel="1">
      <c r="A7" s="8" t="s">
        <v>15</v>
      </c>
      <c r="B7" s="51">
        <v>-2429050156</v>
      </c>
      <c r="C7" s="51">
        <v>0</v>
      </c>
      <c r="D7" s="51"/>
      <c r="E7" s="51">
        <v>0</v>
      </c>
      <c r="F7" s="51">
        <v>0</v>
      </c>
      <c r="G7" s="51">
        <v>0</v>
      </c>
      <c r="H7" s="51">
        <v>0</v>
      </c>
      <c r="I7" s="51">
        <v>-2429050156</v>
      </c>
      <c r="J7" s="51">
        <v>-2415344991</v>
      </c>
      <c r="K7" s="51">
        <v>-13705165</v>
      </c>
      <c r="N7" s="49"/>
      <c r="O7" s="50"/>
    </row>
    <row r="8" spans="1:16" hidden="1" outlineLevel="1">
      <c r="A8" s="8" t="s">
        <v>16</v>
      </c>
      <c r="B8" s="51">
        <v>-158884168</v>
      </c>
      <c r="C8" s="51">
        <v>0</v>
      </c>
      <c r="D8" s="51"/>
      <c r="E8" s="51">
        <v>0</v>
      </c>
      <c r="F8" s="51">
        <v>0</v>
      </c>
      <c r="G8" s="51">
        <v>0</v>
      </c>
      <c r="H8" s="51">
        <v>0</v>
      </c>
      <c r="I8" s="51">
        <v>-158884168</v>
      </c>
      <c r="J8" s="51">
        <v>-154499999</v>
      </c>
      <c r="K8" s="51">
        <v>-4384169</v>
      </c>
      <c r="N8" s="49"/>
      <c r="O8" s="50"/>
    </row>
    <row r="9" spans="1:16" collapsed="1">
      <c r="A9" s="47" t="s">
        <v>17</v>
      </c>
      <c r="B9" s="48">
        <v>-505532194</v>
      </c>
      <c r="C9" s="48">
        <v>997302694</v>
      </c>
      <c r="D9" s="48"/>
      <c r="E9" s="48">
        <v>2112131292</v>
      </c>
      <c r="F9" s="48">
        <v>0</v>
      </c>
      <c r="G9" s="48">
        <v>3109433986</v>
      </c>
      <c r="H9" s="48">
        <v>0</v>
      </c>
      <c r="I9" s="48">
        <v>2603901792</v>
      </c>
      <c r="J9" s="48">
        <v>2632059843</v>
      </c>
      <c r="K9" s="48">
        <v>-28158051</v>
      </c>
      <c r="N9" s="49"/>
      <c r="O9" s="50"/>
    </row>
    <row r="10" spans="1:16" hidden="1" outlineLevel="1">
      <c r="A10" s="8" t="s">
        <v>18</v>
      </c>
      <c r="B10" s="51">
        <v>0</v>
      </c>
      <c r="C10" s="51">
        <v>4761375</v>
      </c>
      <c r="D10" s="51"/>
      <c r="E10" s="51">
        <v>55800</v>
      </c>
      <c r="F10" s="51">
        <v>0</v>
      </c>
      <c r="G10" s="51">
        <v>4817175</v>
      </c>
      <c r="H10" s="51">
        <v>0</v>
      </c>
      <c r="I10" s="51">
        <v>4817175</v>
      </c>
      <c r="J10" s="51">
        <v>6709223</v>
      </c>
      <c r="K10" s="51">
        <v>-1892048</v>
      </c>
      <c r="N10" s="49"/>
      <c r="O10" s="53"/>
    </row>
    <row r="11" spans="1:16" hidden="1" outlineLevel="1">
      <c r="A11" s="8" t="s">
        <v>19</v>
      </c>
      <c r="B11" s="51">
        <v>-4320000</v>
      </c>
      <c r="C11" s="51">
        <v>99223456</v>
      </c>
      <c r="D11" s="51"/>
      <c r="E11" s="51">
        <v>18903090</v>
      </c>
      <c r="F11" s="51">
        <v>0</v>
      </c>
      <c r="G11" s="51">
        <v>118126546</v>
      </c>
      <c r="H11" s="51">
        <v>0</v>
      </c>
      <c r="I11" s="51">
        <v>113806546</v>
      </c>
      <c r="J11" s="51">
        <v>114045197</v>
      </c>
      <c r="K11" s="51">
        <v>-238651</v>
      </c>
      <c r="N11" s="49"/>
      <c r="O11" s="53"/>
    </row>
    <row r="12" spans="1:16" hidden="1" outlineLevel="1">
      <c r="A12" s="8" t="s">
        <v>20</v>
      </c>
      <c r="B12" s="51">
        <v>-19621294</v>
      </c>
      <c r="C12" s="51">
        <v>0</v>
      </c>
      <c r="D12" s="51"/>
      <c r="E12" s="51">
        <v>57800460</v>
      </c>
      <c r="F12" s="51">
        <v>0</v>
      </c>
      <c r="G12" s="51">
        <v>57800460</v>
      </c>
      <c r="H12" s="51">
        <v>0</v>
      </c>
      <c r="I12" s="51">
        <v>38179166</v>
      </c>
      <c r="J12" s="51">
        <v>41340000</v>
      </c>
      <c r="K12" s="51">
        <v>-3160834</v>
      </c>
      <c r="N12" s="49"/>
      <c r="O12" s="53"/>
    </row>
    <row r="13" spans="1:16" hidden="1" outlineLevel="1">
      <c r="A13" s="8" t="s">
        <v>21</v>
      </c>
      <c r="B13" s="51">
        <v>0</v>
      </c>
      <c r="C13" s="51">
        <v>34800070</v>
      </c>
      <c r="D13" s="51"/>
      <c r="E13" s="51">
        <v>31285457</v>
      </c>
      <c r="F13" s="51">
        <v>0</v>
      </c>
      <c r="G13" s="51">
        <v>66085527</v>
      </c>
      <c r="H13" s="51">
        <v>0</v>
      </c>
      <c r="I13" s="51">
        <v>66085527</v>
      </c>
      <c r="J13" s="51">
        <v>64518482</v>
      </c>
      <c r="K13" s="51">
        <v>1567045</v>
      </c>
      <c r="N13" s="49"/>
      <c r="O13" s="53"/>
    </row>
    <row r="14" spans="1:16" hidden="1" outlineLevel="1">
      <c r="A14" s="8" t="s">
        <v>22</v>
      </c>
      <c r="B14" s="51">
        <v>-3461568</v>
      </c>
      <c r="C14" s="51">
        <v>4284262</v>
      </c>
      <c r="D14" s="51"/>
      <c r="E14" s="51">
        <v>1110938</v>
      </c>
      <c r="F14" s="51">
        <v>0</v>
      </c>
      <c r="G14" s="51">
        <v>5395200</v>
      </c>
      <c r="H14" s="51">
        <v>0</v>
      </c>
      <c r="I14" s="51">
        <v>1933632</v>
      </c>
      <c r="J14" s="51">
        <v>0</v>
      </c>
      <c r="K14" s="51">
        <v>1933632</v>
      </c>
      <c r="N14" s="49"/>
      <c r="O14" s="53"/>
    </row>
    <row r="15" spans="1:16" hidden="1" outlineLevel="1">
      <c r="A15" s="8" t="s">
        <v>23</v>
      </c>
      <c r="B15" s="51">
        <v>0</v>
      </c>
      <c r="C15" s="51">
        <v>0</v>
      </c>
      <c r="D15" s="51"/>
      <c r="E15" s="51">
        <v>500709</v>
      </c>
      <c r="F15" s="51">
        <v>0</v>
      </c>
      <c r="G15" s="51">
        <v>500709</v>
      </c>
      <c r="H15" s="51">
        <v>0</v>
      </c>
      <c r="I15" s="51">
        <v>500709</v>
      </c>
      <c r="J15" s="51">
        <v>1170000</v>
      </c>
      <c r="K15" s="51">
        <v>-669291</v>
      </c>
      <c r="N15" s="49"/>
      <c r="O15" s="53"/>
    </row>
    <row r="16" spans="1:16" hidden="1" outlineLevel="1">
      <c r="A16" s="8" t="s">
        <v>24</v>
      </c>
      <c r="B16" s="51">
        <v>0</v>
      </c>
      <c r="C16" s="51">
        <v>0</v>
      </c>
      <c r="D16" s="51"/>
      <c r="E16" s="51">
        <v>56549341</v>
      </c>
      <c r="F16" s="51">
        <v>0</v>
      </c>
      <c r="G16" s="51">
        <v>56549341</v>
      </c>
      <c r="H16" s="51">
        <v>0</v>
      </c>
      <c r="I16" s="51">
        <v>56549341</v>
      </c>
      <c r="J16" s="51">
        <v>63183000</v>
      </c>
      <c r="K16" s="51">
        <v>-6633659</v>
      </c>
      <c r="N16" s="49"/>
      <c r="O16" s="53"/>
    </row>
    <row r="17" spans="1:15" hidden="1" outlineLevel="1">
      <c r="A17" s="8" t="s">
        <v>25</v>
      </c>
      <c r="B17" s="51">
        <v>0</v>
      </c>
      <c r="C17" s="51">
        <v>0</v>
      </c>
      <c r="D17" s="51"/>
      <c r="E17" s="51">
        <v>1797027</v>
      </c>
      <c r="F17" s="51">
        <v>0</v>
      </c>
      <c r="G17" s="51">
        <v>1797027</v>
      </c>
      <c r="H17" s="51">
        <v>0</v>
      </c>
      <c r="I17" s="51">
        <v>1797027</v>
      </c>
      <c r="J17" s="51">
        <v>3560448</v>
      </c>
      <c r="K17" s="51">
        <v>-1763421</v>
      </c>
      <c r="N17" s="49"/>
      <c r="O17" s="53"/>
    </row>
    <row r="18" spans="1:15" hidden="1" outlineLevel="1">
      <c r="A18" s="8" t="s">
        <v>26</v>
      </c>
      <c r="B18" s="51">
        <v>0</v>
      </c>
      <c r="C18" s="51">
        <v>0</v>
      </c>
      <c r="D18" s="51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N18" s="49"/>
      <c r="O18" s="53"/>
    </row>
    <row r="19" spans="1:15" hidden="1" outlineLevel="1">
      <c r="A19" s="8" t="s">
        <v>27</v>
      </c>
      <c r="B19" s="51">
        <v>0</v>
      </c>
      <c r="C19" s="51">
        <v>6356549</v>
      </c>
      <c r="D19" s="51"/>
      <c r="E19" s="51">
        <v>57652513</v>
      </c>
      <c r="F19" s="51">
        <v>0</v>
      </c>
      <c r="G19" s="51">
        <v>64009062</v>
      </c>
      <c r="H19" s="51">
        <v>0</v>
      </c>
      <c r="I19" s="51">
        <v>64009062</v>
      </c>
      <c r="J19" s="51">
        <v>70456562</v>
      </c>
      <c r="K19" s="51">
        <v>-6447500</v>
      </c>
      <c r="N19" s="49"/>
      <c r="O19" s="54"/>
    </row>
    <row r="20" spans="1:15" hidden="1" outlineLevel="1">
      <c r="A20" s="8" t="s">
        <v>28</v>
      </c>
      <c r="B20" s="51">
        <v>0</v>
      </c>
      <c r="C20" s="51">
        <v>0</v>
      </c>
      <c r="D20" s="51"/>
      <c r="E20" s="51">
        <v>5442157</v>
      </c>
      <c r="F20" s="51">
        <v>0</v>
      </c>
      <c r="G20" s="51">
        <v>5442157</v>
      </c>
      <c r="H20" s="51">
        <v>0</v>
      </c>
      <c r="I20" s="51">
        <v>5442157</v>
      </c>
      <c r="J20" s="51">
        <v>4122000</v>
      </c>
      <c r="K20" s="51">
        <v>1320157</v>
      </c>
      <c r="N20" s="49"/>
      <c r="O20" s="52"/>
    </row>
    <row r="21" spans="1:15" hidden="1" outlineLevel="1">
      <c r="A21" s="8" t="s">
        <v>29</v>
      </c>
      <c r="B21" s="51">
        <v>-423160994</v>
      </c>
      <c r="C21" s="51">
        <v>0</v>
      </c>
      <c r="D21" s="51"/>
      <c r="E21" s="51">
        <v>423160994</v>
      </c>
      <c r="F21" s="51">
        <v>0</v>
      </c>
      <c r="G21" s="51">
        <v>423160994</v>
      </c>
      <c r="H21" s="51">
        <v>0</v>
      </c>
      <c r="I21" s="51">
        <v>0</v>
      </c>
      <c r="J21" s="51">
        <v>0</v>
      </c>
      <c r="K21" s="51">
        <v>0</v>
      </c>
      <c r="N21" s="49"/>
      <c r="O21" s="52"/>
    </row>
    <row r="22" spans="1:15" hidden="1" outlineLevel="1">
      <c r="A22" s="8" t="s">
        <v>30</v>
      </c>
      <c r="B22" s="51">
        <v>-17604075</v>
      </c>
      <c r="C22" s="51">
        <v>0</v>
      </c>
      <c r="D22" s="51"/>
      <c r="E22" s="51">
        <v>162689688</v>
      </c>
      <c r="F22" s="51">
        <v>0</v>
      </c>
      <c r="G22" s="51">
        <v>162689688</v>
      </c>
      <c r="H22" s="51">
        <v>0</v>
      </c>
      <c r="I22" s="51">
        <v>145085613</v>
      </c>
      <c r="J22" s="51">
        <v>129525185</v>
      </c>
      <c r="K22" s="51">
        <v>15560428</v>
      </c>
      <c r="N22" s="49"/>
      <c r="O22" s="53"/>
    </row>
    <row r="23" spans="1:15" hidden="1" outlineLevel="1">
      <c r="A23" s="8" t="s">
        <v>31</v>
      </c>
      <c r="B23" s="51">
        <v>-2452140</v>
      </c>
      <c r="C23" s="51">
        <v>14438624</v>
      </c>
      <c r="D23" s="51"/>
      <c r="E23" s="51">
        <v>26176907</v>
      </c>
      <c r="F23" s="51">
        <v>0</v>
      </c>
      <c r="G23" s="51">
        <v>40615531</v>
      </c>
      <c r="H23" s="51">
        <v>0</v>
      </c>
      <c r="I23" s="51">
        <v>38163391</v>
      </c>
      <c r="J23" s="51">
        <v>35997157</v>
      </c>
      <c r="K23" s="51">
        <v>2166234</v>
      </c>
      <c r="N23" s="49"/>
      <c r="O23" s="52"/>
    </row>
    <row r="24" spans="1:15" hidden="1" outlineLevel="1">
      <c r="A24" s="8" t="s">
        <v>32</v>
      </c>
      <c r="B24" s="51">
        <v>0</v>
      </c>
      <c r="C24" s="51">
        <v>0</v>
      </c>
      <c r="D24" s="51"/>
      <c r="E24" s="51">
        <v>48011736</v>
      </c>
      <c r="F24" s="51">
        <v>0</v>
      </c>
      <c r="G24" s="51">
        <v>48011736</v>
      </c>
      <c r="H24" s="51">
        <v>0</v>
      </c>
      <c r="I24" s="51">
        <v>48011736</v>
      </c>
      <c r="J24" s="51">
        <v>48000001</v>
      </c>
      <c r="K24" s="51">
        <v>11735</v>
      </c>
      <c r="N24" s="49"/>
      <c r="O24" s="53"/>
    </row>
    <row r="25" spans="1:15" hidden="1" outlineLevel="1">
      <c r="A25" s="8" t="s">
        <v>33</v>
      </c>
      <c r="B25" s="51">
        <v>0</v>
      </c>
      <c r="C25" s="51">
        <v>33492984</v>
      </c>
      <c r="D25" s="51"/>
      <c r="E25" s="51">
        <v>584462922</v>
      </c>
      <c r="F25" s="51">
        <v>0</v>
      </c>
      <c r="G25" s="51">
        <v>617955906</v>
      </c>
      <c r="H25" s="51">
        <v>0</v>
      </c>
      <c r="I25" s="51">
        <v>617955906</v>
      </c>
      <c r="J25" s="51">
        <v>610473847</v>
      </c>
      <c r="K25" s="51">
        <v>7482059</v>
      </c>
      <c r="N25" s="49"/>
      <c r="O25" s="53"/>
    </row>
    <row r="26" spans="1:15" hidden="1" outlineLevel="1">
      <c r="A26" s="8" t="s">
        <v>34</v>
      </c>
      <c r="B26" s="51">
        <v>0</v>
      </c>
      <c r="C26" s="51">
        <v>0</v>
      </c>
      <c r="D26" s="51"/>
      <c r="E26" s="51">
        <v>93659220</v>
      </c>
      <c r="F26" s="51">
        <v>0</v>
      </c>
      <c r="G26" s="51">
        <v>93659220</v>
      </c>
      <c r="H26" s="51">
        <v>0</v>
      </c>
      <c r="I26" s="51">
        <v>93659220</v>
      </c>
      <c r="J26" s="51">
        <v>112902000</v>
      </c>
      <c r="K26" s="51">
        <v>-19242780</v>
      </c>
      <c r="N26" s="49"/>
      <c r="O26" s="52"/>
    </row>
    <row r="27" spans="1:15" hidden="1" outlineLevel="1">
      <c r="A27" s="8" t="s">
        <v>35</v>
      </c>
      <c r="B27" s="51">
        <v>0</v>
      </c>
      <c r="C27" s="51">
        <v>35347329</v>
      </c>
      <c r="D27" s="51"/>
      <c r="E27" s="51">
        <v>165474500</v>
      </c>
      <c r="F27" s="51">
        <v>0</v>
      </c>
      <c r="G27" s="51">
        <v>200821829</v>
      </c>
      <c r="H27" s="51">
        <v>0</v>
      </c>
      <c r="I27" s="51">
        <v>200821829</v>
      </c>
      <c r="J27" s="51">
        <v>201276338</v>
      </c>
      <c r="K27" s="51">
        <v>-454509</v>
      </c>
      <c r="N27" s="49"/>
      <c r="O27" s="54"/>
    </row>
    <row r="28" spans="1:15" hidden="1" outlineLevel="1">
      <c r="A28" s="8" t="s">
        <v>36</v>
      </c>
      <c r="B28" s="51">
        <v>0</v>
      </c>
      <c r="C28" s="51">
        <v>29719101</v>
      </c>
      <c r="D28" s="51"/>
      <c r="E28" s="51">
        <v>876083</v>
      </c>
      <c r="F28" s="51">
        <v>0</v>
      </c>
      <c r="G28" s="51">
        <v>30595184</v>
      </c>
      <c r="H28" s="51">
        <v>0</v>
      </c>
      <c r="I28" s="51">
        <v>30595184</v>
      </c>
      <c r="J28" s="51">
        <v>33512601</v>
      </c>
      <c r="K28" s="51">
        <v>-2917417</v>
      </c>
      <c r="N28" s="49"/>
      <c r="O28" s="54"/>
    </row>
    <row r="29" spans="1:15" hidden="1" outlineLevel="1">
      <c r="A29" s="8" t="s">
        <v>37</v>
      </c>
      <c r="B29" s="51">
        <v>0</v>
      </c>
      <c r="C29" s="51">
        <v>24207368</v>
      </c>
      <c r="D29" s="51"/>
      <c r="E29" s="51">
        <v>599359</v>
      </c>
      <c r="F29" s="51">
        <v>0</v>
      </c>
      <c r="G29" s="51">
        <v>24806727</v>
      </c>
      <c r="H29" s="51">
        <v>0</v>
      </c>
      <c r="I29" s="51">
        <v>24806727</v>
      </c>
      <c r="J29" s="51">
        <v>31369258</v>
      </c>
      <c r="K29" s="51">
        <v>-6562531</v>
      </c>
      <c r="N29" s="49"/>
      <c r="O29" s="54"/>
    </row>
    <row r="30" spans="1:15" hidden="1" outlineLevel="1">
      <c r="A30" s="8" t="s">
        <v>38</v>
      </c>
      <c r="B30" s="51">
        <v>0</v>
      </c>
      <c r="C30" s="51">
        <v>62788659</v>
      </c>
      <c r="D30" s="51"/>
      <c r="E30" s="51">
        <v>2206690</v>
      </c>
      <c r="F30" s="51">
        <v>0</v>
      </c>
      <c r="G30" s="51">
        <v>64995349</v>
      </c>
      <c r="H30" s="51">
        <v>0</v>
      </c>
      <c r="I30" s="51">
        <v>64995349</v>
      </c>
      <c r="J30" s="51">
        <v>62250226</v>
      </c>
      <c r="K30" s="51">
        <v>2745123</v>
      </c>
      <c r="N30" s="49"/>
      <c r="O30" s="54"/>
    </row>
    <row r="31" spans="1:15" hidden="1" outlineLevel="1">
      <c r="A31" s="8" t="s">
        <v>39</v>
      </c>
      <c r="B31" s="51">
        <v>0</v>
      </c>
      <c r="C31" s="51">
        <v>23429201</v>
      </c>
      <c r="D31" s="51"/>
      <c r="E31" s="51">
        <v>783041</v>
      </c>
      <c r="F31" s="51">
        <v>0</v>
      </c>
      <c r="G31" s="51">
        <v>24212242</v>
      </c>
      <c r="H31" s="51">
        <v>0</v>
      </c>
      <c r="I31" s="51">
        <v>24212242</v>
      </c>
      <c r="J31" s="51">
        <v>22909395</v>
      </c>
      <c r="K31" s="51">
        <v>1302847</v>
      </c>
      <c r="N31" s="49"/>
      <c r="O31" s="54"/>
    </row>
    <row r="32" spans="1:15" hidden="1" outlineLevel="1">
      <c r="A32" s="8" t="s">
        <v>40</v>
      </c>
      <c r="B32" s="51">
        <v>0</v>
      </c>
      <c r="C32" s="51">
        <v>39869709</v>
      </c>
      <c r="D32" s="51"/>
      <c r="E32" s="51">
        <v>390836</v>
      </c>
      <c r="F32" s="51">
        <v>0</v>
      </c>
      <c r="G32" s="51">
        <v>40260545</v>
      </c>
      <c r="H32" s="51">
        <v>0</v>
      </c>
      <c r="I32" s="51">
        <v>40260545</v>
      </c>
      <c r="J32" s="51">
        <v>38549741</v>
      </c>
      <c r="K32" s="51">
        <v>1710804</v>
      </c>
      <c r="N32" s="49"/>
      <c r="O32" s="54"/>
    </row>
    <row r="33" spans="1:15" hidden="1" outlineLevel="1">
      <c r="A33" s="8" t="s">
        <v>41</v>
      </c>
      <c r="B33" s="51">
        <v>0</v>
      </c>
      <c r="C33" s="51">
        <v>27020892</v>
      </c>
      <c r="D33" s="51"/>
      <c r="E33" s="51">
        <v>670810</v>
      </c>
      <c r="F33" s="51">
        <v>0</v>
      </c>
      <c r="G33" s="51">
        <v>27691702</v>
      </c>
      <c r="H33" s="51">
        <v>0</v>
      </c>
      <c r="I33" s="51">
        <v>27691702</v>
      </c>
      <c r="J33" s="51">
        <v>29049639</v>
      </c>
      <c r="K33" s="51">
        <v>-1357937</v>
      </c>
      <c r="N33" s="49"/>
      <c r="O33" s="54"/>
    </row>
    <row r="34" spans="1:15" hidden="1" outlineLevel="1">
      <c r="A34" s="8" t="s">
        <v>42</v>
      </c>
      <c r="B34" s="51">
        <v>0</v>
      </c>
      <c r="C34" s="51">
        <v>0</v>
      </c>
      <c r="D34" s="51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N34" s="49"/>
      <c r="O34" s="54"/>
    </row>
    <row r="35" spans="1:15" hidden="1" outlineLevel="1">
      <c r="A35" s="8" t="s">
        <v>43</v>
      </c>
      <c r="B35" s="51">
        <v>-2439084</v>
      </c>
      <c r="C35" s="51">
        <v>85210486</v>
      </c>
      <c r="D35" s="51"/>
      <c r="E35" s="51">
        <v>6748947</v>
      </c>
      <c r="F35" s="51">
        <v>0</v>
      </c>
      <c r="G35" s="51">
        <v>91959433</v>
      </c>
      <c r="H35" s="51">
        <v>0</v>
      </c>
      <c r="I35" s="51">
        <v>89520349</v>
      </c>
      <c r="J35" s="51">
        <v>96447710</v>
      </c>
      <c r="K35" s="51">
        <v>-6927361</v>
      </c>
      <c r="N35" s="49"/>
      <c r="O35" s="53"/>
    </row>
    <row r="36" spans="1:15" hidden="1" outlineLevel="1">
      <c r="A36" s="8" t="s">
        <v>44</v>
      </c>
      <c r="B36" s="51">
        <v>-1742306</v>
      </c>
      <c r="C36" s="51">
        <v>86751640</v>
      </c>
      <c r="D36" s="51"/>
      <c r="E36" s="51">
        <v>5433137</v>
      </c>
      <c r="F36" s="51">
        <v>0</v>
      </c>
      <c r="G36" s="51">
        <v>92184777</v>
      </c>
      <c r="H36" s="51">
        <v>0</v>
      </c>
      <c r="I36" s="51">
        <v>90442471</v>
      </c>
      <c r="J36" s="51">
        <v>84288153</v>
      </c>
      <c r="K36" s="51">
        <v>6154318</v>
      </c>
      <c r="N36" s="49"/>
      <c r="O36" s="52"/>
    </row>
    <row r="37" spans="1:15" hidden="1" outlineLevel="1">
      <c r="A37" s="8" t="s">
        <v>45</v>
      </c>
      <c r="B37" s="51">
        <v>-5543576</v>
      </c>
      <c r="C37" s="51">
        <v>136530811</v>
      </c>
      <c r="D37" s="51"/>
      <c r="E37" s="51">
        <v>8836283</v>
      </c>
      <c r="F37" s="51">
        <v>0</v>
      </c>
      <c r="G37" s="51">
        <v>145367094</v>
      </c>
      <c r="H37" s="51">
        <v>0</v>
      </c>
      <c r="I37" s="51">
        <v>139823518</v>
      </c>
      <c r="J37" s="51">
        <v>143689618</v>
      </c>
      <c r="K37" s="51">
        <v>-3866100</v>
      </c>
      <c r="N37" s="49"/>
      <c r="O37" s="53"/>
    </row>
    <row r="38" spans="1:15" hidden="1" outlineLevel="1">
      <c r="A38" s="8" t="s">
        <v>46</v>
      </c>
      <c r="B38" s="51">
        <v>0</v>
      </c>
      <c r="C38" s="51">
        <v>102742242</v>
      </c>
      <c r="D38" s="51"/>
      <c r="E38" s="51">
        <v>12368445</v>
      </c>
      <c r="F38" s="51">
        <v>0</v>
      </c>
      <c r="G38" s="51">
        <v>115110687</v>
      </c>
      <c r="H38" s="51">
        <v>0</v>
      </c>
      <c r="I38" s="51">
        <v>115110687</v>
      </c>
      <c r="J38" s="51">
        <v>110414473</v>
      </c>
      <c r="K38" s="51">
        <v>4696214</v>
      </c>
      <c r="N38" s="49"/>
      <c r="O38" s="53"/>
    </row>
    <row r="39" spans="1:15" hidden="1" outlineLevel="1">
      <c r="A39" s="8" t="s">
        <v>47</v>
      </c>
      <c r="B39" s="51">
        <v>0</v>
      </c>
      <c r="C39" s="51">
        <v>0</v>
      </c>
      <c r="D39" s="51"/>
      <c r="E39" s="51">
        <v>110724039</v>
      </c>
      <c r="F39" s="51">
        <v>0</v>
      </c>
      <c r="G39" s="51">
        <v>110724039</v>
      </c>
      <c r="H39" s="51">
        <v>0</v>
      </c>
      <c r="I39" s="51">
        <v>110724039</v>
      </c>
      <c r="J39" s="51">
        <v>121592000</v>
      </c>
      <c r="K39" s="51">
        <v>-10867961</v>
      </c>
      <c r="N39" s="49"/>
      <c r="O39" s="53"/>
    </row>
    <row r="40" spans="1:15" hidden="1" outlineLevel="1">
      <c r="A40" s="8" t="s">
        <v>48</v>
      </c>
      <c r="B40" s="51">
        <v>-2760221</v>
      </c>
      <c r="C40" s="51">
        <v>81380494</v>
      </c>
      <c r="D40" s="51"/>
      <c r="E40" s="51">
        <v>5748099</v>
      </c>
      <c r="F40" s="51">
        <v>0</v>
      </c>
      <c r="G40" s="51">
        <v>87128593</v>
      </c>
      <c r="H40" s="51">
        <v>0</v>
      </c>
      <c r="I40" s="51">
        <v>84368372</v>
      </c>
      <c r="J40" s="51">
        <v>86958363</v>
      </c>
      <c r="K40" s="51">
        <v>-2589991</v>
      </c>
      <c r="N40" s="49"/>
      <c r="O40" s="53"/>
    </row>
    <row r="41" spans="1:15" hidden="1" outlineLevel="1">
      <c r="A41" s="8" t="s">
        <v>49</v>
      </c>
      <c r="B41" s="51">
        <v>-15689268</v>
      </c>
      <c r="C41" s="51">
        <v>0</v>
      </c>
      <c r="D41" s="51"/>
      <c r="E41" s="51">
        <v>164873854</v>
      </c>
      <c r="F41" s="51">
        <v>0</v>
      </c>
      <c r="G41" s="51">
        <v>164873854</v>
      </c>
      <c r="H41" s="51">
        <v>0</v>
      </c>
      <c r="I41" s="51">
        <v>149184586</v>
      </c>
      <c r="J41" s="51">
        <v>150642667</v>
      </c>
      <c r="K41" s="51">
        <v>-1458081</v>
      </c>
      <c r="N41" s="49"/>
      <c r="O41" s="53"/>
    </row>
    <row r="42" spans="1:15" hidden="1" outlineLevel="1">
      <c r="A42" s="8" t="s">
        <v>50</v>
      </c>
      <c r="B42" s="51">
        <v>-114227</v>
      </c>
      <c r="C42" s="51">
        <v>19372845</v>
      </c>
      <c r="D42" s="51"/>
      <c r="E42" s="51">
        <v>902296</v>
      </c>
      <c r="F42" s="51">
        <v>0</v>
      </c>
      <c r="G42" s="51">
        <v>20275141</v>
      </c>
      <c r="H42" s="51">
        <v>0</v>
      </c>
      <c r="I42" s="51">
        <v>20160914</v>
      </c>
      <c r="J42" s="51">
        <v>17633813</v>
      </c>
      <c r="K42" s="51">
        <v>2527101</v>
      </c>
      <c r="N42" s="49"/>
      <c r="O42" s="53"/>
    </row>
    <row r="43" spans="1:15" hidden="1" outlineLevel="1">
      <c r="A43" s="8" t="s">
        <v>51</v>
      </c>
      <c r="B43" s="51">
        <v>0</v>
      </c>
      <c r="C43" s="51">
        <v>0</v>
      </c>
      <c r="D43" s="51"/>
      <c r="E43" s="51">
        <v>40532483</v>
      </c>
      <c r="F43" s="51">
        <v>0</v>
      </c>
      <c r="G43" s="51">
        <v>40532483</v>
      </c>
      <c r="H43" s="51">
        <v>0</v>
      </c>
      <c r="I43" s="51">
        <v>40532483</v>
      </c>
      <c r="J43" s="51">
        <v>39600000</v>
      </c>
      <c r="K43" s="51">
        <v>932483</v>
      </c>
      <c r="N43" s="49"/>
      <c r="O43" s="52"/>
    </row>
    <row r="44" spans="1:15" hidden="1" outlineLevel="1">
      <c r="A44" s="8" t="s">
        <v>52</v>
      </c>
      <c r="B44" s="51">
        <v>-6623441</v>
      </c>
      <c r="C44" s="51">
        <v>45574597</v>
      </c>
      <c r="D44" s="51"/>
      <c r="E44" s="51">
        <v>10441684</v>
      </c>
      <c r="F44" s="51">
        <v>0</v>
      </c>
      <c r="G44" s="51">
        <v>56016281</v>
      </c>
      <c r="H44" s="51">
        <v>0</v>
      </c>
      <c r="I44" s="51">
        <v>49392840</v>
      </c>
      <c r="J44" s="51">
        <v>50248491</v>
      </c>
      <c r="K44" s="51">
        <v>-855651</v>
      </c>
      <c r="N44" s="49"/>
      <c r="O44" s="52"/>
    </row>
    <row r="45" spans="1:15" hidden="1" outlineLevel="1">
      <c r="A45" s="8" t="s">
        <v>53</v>
      </c>
      <c r="B45" s="51">
        <v>0</v>
      </c>
      <c r="C45" s="51">
        <v>0</v>
      </c>
      <c r="D45" s="51"/>
      <c r="E45" s="51">
        <v>1893764</v>
      </c>
      <c r="F45" s="51">
        <v>0</v>
      </c>
      <c r="G45" s="51">
        <v>1893764</v>
      </c>
      <c r="H45" s="51">
        <v>0</v>
      </c>
      <c r="I45" s="51">
        <v>1893764</v>
      </c>
      <c r="J45" s="51">
        <v>1905510</v>
      </c>
      <c r="K45" s="51">
        <v>-11746</v>
      </c>
      <c r="N45" s="49"/>
      <c r="O45" s="55"/>
    </row>
    <row r="46" spans="1:15" hidden="1" outlineLevel="1">
      <c r="A46" s="8" t="s">
        <v>54</v>
      </c>
      <c r="B46" s="51">
        <v>0</v>
      </c>
      <c r="C46" s="51">
        <v>0</v>
      </c>
      <c r="D46" s="51"/>
      <c r="E46" s="51">
        <v>3367983</v>
      </c>
      <c r="F46" s="51">
        <v>0</v>
      </c>
      <c r="G46" s="51">
        <v>3367983</v>
      </c>
      <c r="H46" s="51">
        <v>0</v>
      </c>
      <c r="I46" s="51">
        <v>3367983</v>
      </c>
      <c r="J46" s="51">
        <v>3718745</v>
      </c>
      <c r="K46" s="51">
        <v>-350762</v>
      </c>
      <c r="N46" s="49"/>
      <c r="O46" s="53"/>
    </row>
    <row r="47" spans="1:15" collapsed="1">
      <c r="A47" s="47" t="s">
        <v>55</v>
      </c>
      <c r="B47" s="48">
        <v>-16093277</v>
      </c>
      <c r="C47" s="48">
        <v>0</v>
      </c>
      <c r="D47" s="48"/>
      <c r="E47" s="48">
        <v>24470816</v>
      </c>
      <c r="F47" s="48">
        <v>0</v>
      </c>
      <c r="G47" s="48">
        <v>24470816</v>
      </c>
      <c r="H47" s="48">
        <v>0</v>
      </c>
      <c r="I47" s="48">
        <v>8377539</v>
      </c>
      <c r="J47" s="48">
        <v>7800625</v>
      </c>
      <c r="K47" s="48">
        <v>576914</v>
      </c>
      <c r="N47" s="49"/>
    </row>
    <row r="48" spans="1:15" hidden="1" outlineLevel="1">
      <c r="A48" s="8" t="s">
        <v>56</v>
      </c>
      <c r="B48" s="51">
        <v>-16093277</v>
      </c>
      <c r="C48" s="51">
        <v>0</v>
      </c>
      <c r="D48" s="51"/>
      <c r="E48" s="51">
        <v>24470816</v>
      </c>
      <c r="F48" s="51">
        <v>0</v>
      </c>
      <c r="G48" s="51">
        <v>24470816</v>
      </c>
      <c r="H48" s="51">
        <v>0</v>
      </c>
      <c r="I48" s="51">
        <v>8377539</v>
      </c>
      <c r="J48" s="51">
        <v>7800625</v>
      </c>
      <c r="K48" s="51">
        <v>576914</v>
      </c>
      <c r="N48" s="49"/>
    </row>
    <row r="49" spans="1:14" collapsed="1">
      <c r="A49" s="47" t="s">
        <v>57</v>
      </c>
      <c r="B49" s="48">
        <v>-493509013</v>
      </c>
      <c r="C49" s="48">
        <v>4066176176</v>
      </c>
      <c r="D49" s="48"/>
      <c r="E49" s="48">
        <v>2205050586</v>
      </c>
      <c r="F49" s="48">
        <v>0</v>
      </c>
      <c r="G49" s="48">
        <v>6271226762</v>
      </c>
      <c r="H49" s="48">
        <v>0</v>
      </c>
      <c r="I49" s="48">
        <v>5777717749</v>
      </c>
      <c r="J49" s="48">
        <v>5933882971</v>
      </c>
      <c r="K49" s="48">
        <v>-156165222</v>
      </c>
      <c r="N49" s="49"/>
    </row>
    <row r="50" spans="1:14" hidden="1" outlineLevel="1">
      <c r="A50" s="8" t="s">
        <v>58</v>
      </c>
      <c r="B50" s="51">
        <v>0</v>
      </c>
      <c r="C50" s="51">
        <v>5635941</v>
      </c>
      <c r="D50" s="51"/>
      <c r="E50" s="51">
        <v>9090</v>
      </c>
      <c r="F50" s="51">
        <v>0</v>
      </c>
      <c r="G50" s="51">
        <v>5645031</v>
      </c>
      <c r="H50" s="51">
        <v>0</v>
      </c>
      <c r="I50" s="51">
        <v>5645031</v>
      </c>
      <c r="J50" s="51">
        <v>6782419</v>
      </c>
      <c r="K50" s="51">
        <v>-1137388</v>
      </c>
      <c r="N50" s="49"/>
    </row>
    <row r="51" spans="1:14" hidden="1" outlineLevel="1">
      <c r="A51" s="8" t="s">
        <v>59</v>
      </c>
      <c r="B51" s="51">
        <v>-44635402</v>
      </c>
      <c r="C51" s="51">
        <v>100162971</v>
      </c>
      <c r="D51" s="51"/>
      <c r="E51" s="51">
        <v>26430505</v>
      </c>
      <c r="F51" s="51">
        <v>0</v>
      </c>
      <c r="G51" s="51">
        <v>126593476</v>
      </c>
      <c r="H51" s="51">
        <v>0</v>
      </c>
      <c r="I51" s="51">
        <v>81958074</v>
      </c>
      <c r="J51" s="51">
        <v>115040907</v>
      </c>
      <c r="K51" s="51">
        <v>-33082833</v>
      </c>
      <c r="N51" s="49"/>
    </row>
    <row r="52" spans="1:14" hidden="1" outlineLevel="1">
      <c r="A52" s="8" t="s">
        <v>60</v>
      </c>
      <c r="B52" s="51">
        <v>-17344263</v>
      </c>
      <c r="C52" s="51">
        <v>156117989</v>
      </c>
      <c r="D52" s="51"/>
      <c r="E52" s="51">
        <v>38814720</v>
      </c>
      <c r="F52" s="51">
        <v>0</v>
      </c>
      <c r="G52" s="51">
        <v>194932709</v>
      </c>
      <c r="H52" s="51">
        <v>0</v>
      </c>
      <c r="I52" s="51">
        <v>177588446</v>
      </c>
      <c r="J52" s="51">
        <v>163954267</v>
      </c>
      <c r="K52" s="51">
        <v>13634179</v>
      </c>
      <c r="N52" s="49"/>
    </row>
    <row r="53" spans="1:14" hidden="1" outlineLevel="1">
      <c r="A53" s="8" t="s">
        <v>61</v>
      </c>
      <c r="B53" s="51">
        <v>-19797896</v>
      </c>
      <c r="C53" s="51">
        <v>159885104</v>
      </c>
      <c r="D53" s="51"/>
      <c r="E53" s="51">
        <v>45537342</v>
      </c>
      <c r="F53" s="51">
        <v>0</v>
      </c>
      <c r="G53" s="51">
        <v>205422446</v>
      </c>
      <c r="H53" s="51">
        <v>0</v>
      </c>
      <c r="I53" s="51">
        <v>185624550</v>
      </c>
      <c r="J53" s="51">
        <v>162785059</v>
      </c>
      <c r="K53" s="51">
        <v>22839491</v>
      </c>
      <c r="N53" s="49"/>
    </row>
    <row r="54" spans="1:14" hidden="1" outlineLevel="1">
      <c r="A54" s="8" t="s">
        <v>62</v>
      </c>
      <c r="B54" s="51">
        <v>-17679877</v>
      </c>
      <c r="C54" s="51">
        <v>170747843</v>
      </c>
      <c r="D54" s="51"/>
      <c r="E54" s="51">
        <v>46400619</v>
      </c>
      <c r="F54" s="51">
        <v>0</v>
      </c>
      <c r="G54" s="51">
        <v>217148462</v>
      </c>
      <c r="H54" s="51">
        <v>0</v>
      </c>
      <c r="I54" s="51">
        <v>199468585</v>
      </c>
      <c r="J54" s="51">
        <v>194583529</v>
      </c>
      <c r="K54" s="51">
        <v>4885056</v>
      </c>
      <c r="N54" s="49"/>
    </row>
    <row r="55" spans="1:14" hidden="1" outlineLevel="1">
      <c r="A55" s="8" t="s">
        <v>63</v>
      </c>
      <c r="B55" s="51">
        <v>-22224084</v>
      </c>
      <c r="C55" s="51">
        <v>213325429</v>
      </c>
      <c r="D55" s="51"/>
      <c r="E55" s="51">
        <v>64071004</v>
      </c>
      <c r="F55" s="51">
        <v>0</v>
      </c>
      <c r="G55" s="51">
        <v>277396433</v>
      </c>
      <c r="H55" s="51">
        <v>0</v>
      </c>
      <c r="I55" s="51">
        <v>255172349</v>
      </c>
      <c r="J55" s="51">
        <v>252825272</v>
      </c>
      <c r="K55" s="51">
        <v>2347077</v>
      </c>
      <c r="N55" s="49"/>
    </row>
    <row r="56" spans="1:14" hidden="1" outlineLevel="1">
      <c r="A56" s="8" t="s">
        <v>64</v>
      </c>
      <c r="B56" s="51">
        <v>-26968706</v>
      </c>
      <c r="C56" s="51">
        <v>170770104</v>
      </c>
      <c r="D56" s="51"/>
      <c r="E56" s="51">
        <v>70078082</v>
      </c>
      <c r="F56" s="51">
        <v>0</v>
      </c>
      <c r="G56" s="51">
        <v>240848186</v>
      </c>
      <c r="H56" s="51">
        <v>0</v>
      </c>
      <c r="I56" s="51">
        <v>213879480</v>
      </c>
      <c r="J56" s="51">
        <v>235515344</v>
      </c>
      <c r="K56" s="51">
        <v>-21635864</v>
      </c>
      <c r="N56" s="49"/>
    </row>
    <row r="57" spans="1:14" hidden="1" outlineLevel="1">
      <c r="A57" s="8" t="s">
        <v>65</v>
      </c>
      <c r="B57" s="51">
        <v>-32607650</v>
      </c>
      <c r="C57" s="51">
        <v>221350435</v>
      </c>
      <c r="D57" s="51"/>
      <c r="E57" s="51">
        <v>70101109</v>
      </c>
      <c r="F57" s="51">
        <v>0</v>
      </c>
      <c r="G57" s="51">
        <v>291451544</v>
      </c>
      <c r="H57" s="51">
        <v>0</v>
      </c>
      <c r="I57" s="51">
        <v>258843894</v>
      </c>
      <c r="J57" s="51">
        <v>269990867</v>
      </c>
      <c r="K57" s="51">
        <v>-11146973</v>
      </c>
      <c r="N57" s="49"/>
    </row>
    <row r="58" spans="1:14" hidden="1" outlineLevel="1">
      <c r="A58" s="8" t="s">
        <v>66</v>
      </c>
      <c r="B58" s="51">
        <v>0</v>
      </c>
      <c r="C58" s="51">
        <v>0</v>
      </c>
      <c r="D58" s="51"/>
      <c r="E58" s="51">
        <v>911811</v>
      </c>
      <c r="F58" s="51">
        <v>0</v>
      </c>
      <c r="G58" s="51">
        <v>911811</v>
      </c>
      <c r="H58" s="51">
        <v>0</v>
      </c>
      <c r="I58" s="51">
        <v>911811</v>
      </c>
      <c r="J58" s="51">
        <v>998652</v>
      </c>
      <c r="K58" s="51">
        <v>-86841</v>
      </c>
      <c r="N58" s="49"/>
    </row>
    <row r="59" spans="1:14" hidden="1" outlineLevel="1">
      <c r="A59" s="8" t="s">
        <v>67</v>
      </c>
      <c r="B59" s="51">
        <v>-12435616</v>
      </c>
      <c r="C59" s="51">
        <v>0</v>
      </c>
      <c r="D59" s="51"/>
      <c r="E59" s="51">
        <v>167565884</v>
      </c>
      <c r="F59" s="51">
        <v>0</v>
      </c>
      <c r="G59" s="51">
        <v>167565884</v>
      </c>
      <c r="H59" s="51">
        <v>0</v>
      </c>
      <c r="I59" s="51">
        <v>155130268</v>
      </c>
      <c r="J59" s="51">
        <v>172977812</v>
      </c>
      <c r="K59" s="51">
        <v>-17847544</v>
      </c>
      <c r="N59" s="49"/>
    </row>
    <row r="60" spans="1:14" hidden="1" outlineLevel="1">
      <c r="A60" s="8" t="s">
        <v>68</v>
      </c>
      <c r="B60" s="51">
        <v>-25222019</v>
      </c>
      <c r="C60" s="51">
        <v>467363345</v>
      </c>
      <c r="D60" s="51"/>
      <c r="E60" s="51">
        <v>197967499</v>
      </c>
      <c r="F60" s="51">
        <v>0</v>
      </c>
      <c r="G60" s="51">
        <v>665330844</v>
      </c>
      <c r="H60" s="51">
        <v>0</v>
      </c>
      <c r="I60" s="51">
        <v>640108825</v>
      </c>
      <c r="J60" s="51">
        <v>669830279</v>
      </c>
      <c r="K60" s="51">
        <v>-29721454</v>
      </c>
      <c r="N60" s="49"/>
    </row>
    <row r="61" spans="1:14" hidden="1" outlineLevel="1">
      <c r="A61" s="8" t="s">
        <v>69</v>
      </c>
      <c r="B61" s="51">
        <v>-17177383</v>
      </c>
      <c r="C61" s="51">
        <v>422461751</v>
      </c>
      <c r="D61" s="51"/>
      <c r="E61" s="51">
        <v>191228409</v>
      </c>
      <c r="F61" s="51">
        <v>0</v>
      </c>
      <c r="G61" s="51">
        <v>613690160</v>
      </c>
      <c r="H61" s="51">
        <v>0</v>
      </c>
      <c r="I61" s="51">
        <v>596512777</v>
      </c>
      <c r="J61" s="51">
        <v>624813250</v>
      </c>
      <c r="K61" s="51">
        <v>-28300473</v>
      </c>
      <c r="N61" s="49"/>
    </row>
    <row r="62" spans="1:14" hidden="1" outlineLevel="1">
      <c r="A62" s="8" t="s">
        <v>70</v>
      </c>
      <c r="B62" s="51">
        <v>-44459314</v>
      </c>
      <c r="C62" s="51">
        <v>340356964</v>
      </c>
      <c r="D62" s="51"/>
      <c r="E62" s="51">
        <v>168926977</v>
      </c>
      <c r="F62" s="51">
        <v>0</v>
      </c>
      <c r="G62" s="51">
        <v>509283941</v>
      </c>
      <c r="H62" s="51">
        <v>0</v>
      </c>
      <c r="I62" s="51">
        <v>464824627</v>
      </c>
      <c r="J62" s="51">
        <v>455979805</v>
      </c>
      <c r="K62" s="51">
        <v>8844822</v>
      </c>
      <c r="N62" s="49"/>
    </row>
    <row r="63" spans="1:14" hidden="1" outlineLevel="1">
      <c r="A63" s="8" t="s">
        <v>71</v>
      </c>
      <c r="B63" s="51">
        <v>-40111670</v>
      </c>
      <c r="C63" s="51">
        <v>677432023</v>
      </c>
      <c r="D63" s="51"/>
      <c r="E63" s="51">
        <v>336303088</v>
      </c>
      <c r="F63" s="51">
        <v>0</v>
      </c>
      <c r="G63" s="51">
        <v>1013735111</v>
      </c>
      <c r="H63" s="51">
        <v>0</v>
      </c>
      <c r="I63" s="51">
        <v>973623441</v>
      </c>
      <c r="J63" s="51">
        <v>991290376</v>
      </c>
      <c r="K63" s="51">
        <v>-17666935</v>
      </c>
      <c r="N63" s="49"/>
    </row>
    <row r="64" spans="1:14" hidden="1" outlineLevel="1">
      <c r="A64" s="8" t="s">
        <v>72</v>
      </c>
      <c r="B64" s="51">
        <v>-69113588</v>
      </c>
      <c r="C64" s="51">
        <v>692062048</v>
      </c>
      <c r="D64" s="51"/>
      <c r="E64" s="51">
        <v>439895243</v>
      </c>
      <c r="F64" s="51">
        <v>0</v>
      </c>
      <c r="G64" s="51">
        <v>1131957291</v>
      </c>
      <c r="H64" s="51">
        <v>0</v>
      </c>
      <c r="I64" s="51">
        <v>1062843703</v>
      </c>
      <c r="J64" s="51">
        <v>1068732938</v>
      </c>
      <c r="K64" s="51">
        <v>-5889235</v>
      </c>
      <c r="N64" s="49"/>
    </row>
    <row r="65" spans="1:14" hidden="1" outlineLevel="1">
      <c r="A65" s="8" t="s">
        <v>73</v>
      </c>
      <c r="B65" s="51">
        <v>-27461804</v>
      </c>
      <c r="C65" s="51">
        <v>0</v>
      </c>
      <c r="D65" s="51"/>
      <c r="E65" s="51">
        <v>190428750</v>
      </c>
      <c r="F65" s="51">
        <v>0</v>
      </c>
      <c r="G65" s="51">
        <v>190428750</v>
      </c>
      <c r="H65" s="51">
        <v>0</v>
      </c>
      <c r="I65" s="51">
        <v>162966946</v>
      </c>
      <c r="J65" s="51">
        <v>167111782</v>
      </c>
      <c r="K65" s="51">
        <v>-4144836</v>
      </c>
      <c r="N65" s="49"/>
    </row>
    <row r="66" spans="1:14" hidden="1" outlineLevel="1">
      <c r="A66" s="8" t="s">
        <v>74</v>
      </c>
      <c r="B66" s="51">
        <v>-18850688</v>
      </c>
      <c r="C66" s="51">
        <v>39625235</v>
      </c>
      <c r="D66" s="51"/>
      <c r="E66" s="51">
        <v>2200170</v>
      </c>
      <c r="F66" s="51">
        <v>0</v>
      </c>
      <c r="G66" s="51">
        <v>41825405</v>
      </c>
      <c r="H66" s="51">
        <v>0</v>
      </c>
      <c r="I66" s="51">
        <v>22974717</v>
      </c>
      <c r="J66" s="51">
        <v>27069569</v>
      </c>
      <c r="K66" s="51">
        <v>-4094852</v>
      </c>
      <c r="N66" s="49"/>
    </row>
    <row r="67" spans="1:14" hidden="1" outlineLevel="1">
      <c r="A67" s="8" t="s">
        <v>75</v>
      </c>
      <c r="B67" s="51">
        <v>-17999609</v>
      </c>
      <c r="C67" s="51">
        <v>38082140</v>
      </c>
      <c r="D67" s="51"/>
      <c r="E67" s="51">
        <v>2895037</v>
      </c>
      <c r="F67" s="51">
        <v>0</v>
      </c>
      <c r="G67" s="51">
        <v>40977177</v>
      </c>
      <c r="H67" s="51">
        <v>0</v>
      </c>
      <c r="I67" s="51">
        <v>22977568</v>
      </c>
      <c r="J67" s="51">
        <v>34287690</v>
      </c>
      <c r="K67" s="51">
        <v>-11310122</v>
      </c>
      <c r="N67" s="49"/>
    </row>
    <row r="68" spans="1:14" hidden="1" outlineLevel="1">
      <c r="A68" s="8" t="s">
        <v>76</v>
      </c>
      <c r="B68" s="51">
        <v>0</v>
      </c>
      <c r="C68" s="51">
        <v>0</v>
      </c>
      <c r="D68" s="51"/>
      <c r="E68" s="51">
        <v>52148047</v>
      </c>
      <c r="F68" s="51">
        <v>0</v>
      </c>
      <c r="G68" s="51">
        <v>52148047</v>
      </c>
      <c r="H68" s="51">
        <v>0</v>
      </c>
      <c r="I68" s="51">
        <v>52148047</v>
      </c>
      <c r="J68" s="51">
        <v>58520000</v>
      </c>
      <c r="K68" s="51">
        <v>-6371953</v>
      </c>
      <c r="N68" s="49"/>
    </row>
    <row r="69" spans="1:14" hidden="1" outlineLevel="1">
      <c r="A69" s="8" t="s">
        <v>77</v>
      </c>
      <c r="B69" s="51">
        <v>0</v>
      </c>
      <c r="C69" s="51">
        <v>0</v>
      </c>
      <c r="D69" s="51"/>
      <c r="E69" s="51">
        <v>14635431</v>
      </c>
      <c r="F69" s="51">
        <v>0</v>
      </c>
      <c r="G69" s="51">
        <v>14635431</v>
      </c>
      <c r="H69" s="51">
        <v>0</v>
      </c>
      <c r="I69" s="51">
        <v>14635431</v>
      </c>
      <c r="J69" s="51">
        <v>14635431</v>
      </c>
      <c r="K69" s="51">
        <v>0</v>
      </c>
      <c r="N69" s="49"/>
    </row>
    <row r="70" spans="1:14" hidden="1" outlineLevel="1">
      <c r="A70" s="8" t="s">
        <v>78</v>
      </c>
      <c r="B70" s="51">
        <v>0</v>
      </c>
      <c r="C70" s="51">
        <v>0</v>
      </c>
      <c r="D70" s="51"/>
      <c r="E70" s="51">
        <v>31893354</v>
      </c>
      <c r="F70" s="51">
        <v>0</v>
      </c>
      <c r="G70" s="51">
        <v>31893354</v>
      </c>
      <c r="H70" s="51">
        <v>0</v>
      </c>
      <c r="I70" s="51">
        <v>31893354</v>
      </c>
      <c r="J70" s="51">
        <v>31893354</v>
      </c>
      <c r="K70" s="51">
        <v>0</v>
      </c>
      <c r="N70" s="49"/>
    </row>
    <row r="71" spans="1:14" hidden="1" outlineLevel="1">
      <c r="A71" s="8" t="s">
        <v>79</v>
      </c>
      <c r="B71" s="51">
        <v>-37629644</v>
      </c>
      <c r="C71" s="51">
        <v>149013427</v>
      </c>
      <c r="D71" s="51"/>
      <c r="E71" s="51">
        <v>43519663</v>
      </c>
      <c r="F71" s="51">
        <v>0</v>
      </c>
      <c r="G71" s="51">
        <v>192533090</v>
      </c>
      <c r="H71" s="51">
        <v>0</v>
      </c>
      <c r="I71" s="51">
        <v>154903446</v>
      </c>
      <c r="J71" s="51">
        <v>167370202</v>
      </c>
      <c r="K71" s="51">
        <v>-12466756</v>
      </c>
      <c r="N71" s="49"/>
    </row>
    <row r="72" spans="1:14" hidden="1" outlineLevel="1">
      <c r="A72" s="8" t="s">
        <v>80</v>
      </c>
      <c r="B72" s="51">
        <v>-1789800</v>
      </c>
      <c r="C72" s="51">
        <v>41783427</v>
      </c>
      <c r="D72" s="51"/>
      <c r="E72" s="51">
        <v>3088752</v>
      </c>
      <c r="F72" s="51">
        <v>0</v>
      </c>
      <c r="G72" s="51">
        <v>44872179</v>
      </c>
      <c r="H72" s="51">
        <v>0</v>
      </c>
      <c r="I72" s="51">
        <v>43082379</v>
      </c>
      <c r="J72" s="51">
        <v>45974167</v>
      </c>
      <c r="K72" s="51">
        <v>-2891788</v>
      </c>
      <c r="N72" s="49"/>
    </row>
    <row r="73" spans="1:14" collapsed="1">
      <c r="A73" s="47" t="s">
        <v>81</v>
      </c>
      <c r="B73" s="48">
        <v>-24451812</v>
      </c>
      <c r="C73" s="48">
        <v>64141147</v>
      </c>
      <c r="D73" s="48"/>
      <c r="E73" s="48">
        <v>122072073</v>
      </c>
      <c r="F73" s="48">
        <v>0</v>
      </c>
      <c r="G73" s="48">
        <v>186213220</v>
      </c>
      <c r="H73" s="48">
        <v>0</v>
      </c>
      <c r="I73" s="48">
        <v>161761408</v>
      </c>
      <c r="J73" s="48">
        <v>178721995</v>
      </c>
      <c r="K73" s="48">
        <v>-16960587</v>
      </c>
      <c r="N73" s="49"/>
    </row>
    <row r="74" spans="1:14" hidden="1" outlineLevel="1">
      <c r="A74" s="8" t="s">
        <v>82</v>
      </c>
      <c r="B74" s="51">
        <v>0</v>
      </c>
      <c r="C74" s="51">
        <v>4048428</v>
      </c>
      <c r="D74" s="51"/>
      <c r="E74" s="51">
        <v>203130</v>
      </c>
      <c r="F74" s="51">
        <v>0</v>
      </c>
      <c r="G74" s="51">
        <v>4251558</v>
      </c>
      <c r="H74" s="51">
        <v>0</v>
      </c>
      <c r="I74" s="51">
        <v>4251558</v>
      </c>
      <c r="J74" s="51">
        <v>6804905</v>
      </c>
      <c r="K74" s="51">
        <v>-2553347</v>
      </c>
      <c r="N74" s="49"/>
    </row>
    <row r="75" spans="1:14" hidden="1" outlineLevel="1">
      <c r="A75" s="8" t="s">
        <v>83</v>
      </c>
      <c r="B75" s="51">
        <v>0</v>
      </c>
      <c r="C75" s="51">
        <v>0</v>
      </c>
      <c r="D75" s="51"/>
      <c r="E75" s="51">
        <v>448015</v>
      </c>
      <c r="F75" s="51">
        <v>0</v>
      </c>
      <c r="G75" s="51">
        <v>448015</v>
      </c>
      <c r="H75" s="51">
        <v>0</v>
      </c>
      <c r="I75" s="51">
        <v>448015</v>
      </c>
      <c r="J75" s="51">
        <v>420000</v>
      </c>
      <c r="K75" s="51">
        <v>28015</v>
      </c>
      <c r="N75" s="49"/>
    </row>
    <row r="76" spans="1:14" hidden="1" outlineLevel="1">
      <c r="A76" s="8" t="s">
        <v>84</v>
      </c>
      <c r="B76" s="51">
        <v>-1293184</v>
      </c>
      <c r="C76" s="51">
        <v>51092639</v>
      </c>
      <c r="D76" s="51"/>
      <c r="E76" s="51">
        <v>45532077</v>
      </c>
      <c r="F76" s="51">
        <v>0</v>
      </c>
      <c r="G76" s="51">
        <v>96624716</v>
      </c>
      <c r="H76" s="51">
        <v>0</v>
      </c>
      <c r="I76" s="51">
        <v>95331532</v>
      </c>
      <c r="J76" s="51">
        <v>97938073</v>
      </c>
      <c r="K76" s="51">
        <v>-2606541</v>
      </c>
      <c r="N76" s="49"/>
    </row>
    <row r="77" spans="1:14" hidden="1" outlineLevel="1">
      <c r="A77" s="8" t="s">
        <v>85</v>
      </c>
      <c r="B77" s="51">
        <v>-4135628</v>
      </c>
      <c r="C77" s="51">
        <v>8964463</v>
      </c>
      <c r="D77" s="51"/>
      <c r="E77" s="51">
        <v>4855287</v>
      </c>
      <c r="F77" s="51">
        <v>0</v>
      </c>
      <c r="G77" s="51">
        <v>13819750</v>
      </c>
      <c r="H77" s="51">
        <v>0</v>
      </c>
      <c r="I77" s="51">
        <v>9684122</v>
      </c>
      <c r="J77" s="51">
        <v>14119693</v>
      </c>
      <c r="K77" s="51">
        <v>-4435571</v>
      </c>
      <c r="N77" s="49"/>
    </row>
    <row r="78" spans="1:14" hidden="1" outlineLevel="1">
      <c r="A78" s="8" t="s">
        <v>86</v>
      </c>
      <c r="B78" s="51">
        <v>-5000000</v>
      </c>
      <c r="C78" s="51">
        <v>0</v>
      </c>
      <c r="D78" s="51"/>
      <c r="E78" s="51">
        <v>2229760</v>
      </c>
      <c r="F78" s="51">
        <v>0</v>
      </c>
      <c r="G78" s="51">
        <v>2229760</v>
      </c>
      <c r="H78" s="51">
        <v>0</v>
      </c>
      <c r="I78" s="51">
        <v>-2770240</v>
      </c>
      <c r="J78" s="51">
        <v>-1000000</v>
      </c>
      <c r="K78" s="51">
        <v>-1770240</v>
      </c>
      <c r="N78" s="49"/>
    </row>
    <row r="79" spans="1:14" hidden="1" outlineLevel="1">
      <c r="A79" s="8" t="s">
        <v>87</v>
      </c>
      <c r="B79" s="51">
        <v>0</v>
      </c>
      <c r="C79" s="51">
        <v>0</v>
      </c>
      <c r="D79" s="51"/>
      <c r="E79" s="51">
        <v>462654</v>
      </c>
      <c r="F79" s="51">
        <v>0</v>
      </c>
      <c r="G79" s="51">
        <v>462654</v>
      </c>
      <c r="H79" s="51">
        <v>0</v>
      </c>
      <c r="I79" s="51">
        <v>462654</v>
      </c>
      <c r="J79" s="51">
        <v>1153501</v>
      </c>
      <c r="K79" s="51">
        <v>-690847</v>
      </c>
      <c r="N79" s="49"/>
    </row>
    <row r="80" spans="1:14" hidden="1" outlineLevel="1">
      <c r="A80" s="8" t="s">
        <v>88</v>
      </c>
      <c r="B80" s="51">
        <v>0</v>
      </c>
      <c r="C80" s="51">
        <v>0</v>
      </c>
      <c r="D80" s="51"/>
      <c r="E80" s="51">
        <v>2668912</v>
      </c>
      <c r="F80" s="51">
        <v>0</v>
      </c>
      <c r="G80" s="51">
        <v>2668912</v>
      </c>
      <c r="H80" s="51">
        <v>0</v>
      </c>
      <c r="I80" s="51">
        <v>2668912</v>
      </c>
      <c r="J80" s="51">
        <v>3320000</v>
      </c>
      <c r="K80" s="51">
        <v>-651088</v>
      </c>
      <c r="N80" s="49"/>
    </row>
    <row r="81" spans="1:14" hidden="1" outlineLevel="1">
      <c r="A81" s="8" t="s">
        <v>89</v>
      </c>
      <c r="B81" s="51">
        <v>0</v>
      </c>
      <c r="C81" s="51">
        <v>0</v>
      </c>
      <c r="D81" s="51"/>
      <c r="E81" s="51">
        <v>2920238</v>
      </c>
      <c r="F81" s="51">
        <v>0</v>
      </c>
      <c r="G81" s="51">
        <v>2920238</v>
      </c>
      <c r="H81" s="51">
        <v>0</v>
      </c>
      <c r="I81" s="51">
        <v>2920238</v>
      </c>
      <c r="J81" s="51">
        <v>3747145</v>
      </c>
      <c r="K81" s="51">
        <v>-826907</v>
      </c>
      <c r="N81" s="49"/>
    </row>
    <row r="82" spans="1:14" hidden="1" outlineLevel="1">
      <c r="A82" s="8" t="s">
        <v>90</v>
      </c>
      <c r="B82" s="51">
        <v>-7680000</v>
      </c>
      <c r="C82" s="51">
        <v>0</v>
      </c>
      <c r="D82" s="51"/>
      <c r="E82" s="51">
        <v>13638127</v>
      </c>
      <c r="F82" s="51">
        <v>0</v>
      </c>
      <c r="G82" s="51">
        <v>13638127</v>
      </c>
      <c r="H82" s="51">
        <v>0</v>
      </c>
      <c r="I82" s="51">
        <v>5958127</v>
      </c>
      <c r="J82" s="51">
        <v>5200000</v>
      </c>
      <c r="K82" s="51">
        <v>758127</v>
      </c>
      <c r="N82" s="49"/>
    </row>
    <row r="83" spans="1:14" hidden="1" outlineLevel="1">
      <c r="A83" s="8" t="s">
        <v>91</v>
      </c>
      <c r="B83" s="51">
        <v>0</v>
      </c>
      <c r="C83" s="51">
        <v>0</v>
      </c>
      <c r="D83" s="51"/>
      <c r="E83" s="51">
        <v>3717850</v>
      </c>
      <c r="F83" s="51">
        <v>0</v>
      </c>
      <c r="G83" s="51">
        <v>3717850</v>
      </c>
      <c r="H83" s="51">
        <v>0</v>
      </c>
      <c r="I83" s="51">
        <v>3717850</v>
      </c>
      <c r="J83" s="51">
        <v>4749551</v>
      </c>
      <c r="K83" s="51">
        <v>-1031701</v>
      </c>
      <c r="N83" s="49"/>
    </row>
    <row r="84" spans="1:14" hidden="1" outlineLevel="1">
      <c r="A84" s="8" t="s">
        <v>92</v>
      </c>
      <c r="B84" s="51">
        <v>0</v>
      </c>
      <c r="C84" s="51">
        <v>0</v>
      </c>
      <c r="D84" s="51"/>
      <c r="E84" s="51">
        <v>34933415</v>
      </c>
      <c r="F84" s="51">
        <v>0</v>
      </c>
      <c r="G84" s="51">
        <v>34933415</v>
      </c>
      <c r="H84" s="51">
        <v>0</v>
      </c>
      <c r="I84" s="51">
        <v>34933415</v>
      </c>
      <c r="J84" s="51">
        <v>34933415</v>
      </c>
      <c r="K84" s="51">
        <v>0</v>
      </c>
      <c r="N84" s="49"/>
    </row>
    <row r="85" spans="1:14" hidden="1" outlineLevel="1">
      <c r="A85" s="8" t="s">
        <v>93</v>
      </c>
      <c r="B85" s="51">
        <v>-6343000</v>
      </c>
      <c r="C85" s="51">
        <v>35617</v>
      </c>
      <c r="D85" s="51"/>
      <c r="E85" s="51">
        <v>10462608</v>
      </c>
      <c r="F85" s="51">
        <v>0</v>
      </c>
      <c r="G85" s="51">
        <v>10498225</v>
      </c>
      <c r="H85" s="51">
        <v>0</v>
      </c>
      <c r="I85" s="51">
        <v>4155225</v>
      </c>
      <c r="J85" s="51">
        <v>7335712</v>
      </c>
      <c r="K85" s="51">
        <v>-3180487</v>
      </c>
      <c r="N85" s="49"/>
    </row>
    <row r="86" spans="1:14" collapsed="1">
      <c r="A86" s="47" t="s">
        <v>94</v>
      </c>
      <c r="B86" s="48">
        <v>-504229232</v>
      </c>
      <c r="C86" s="48">
        <v>535255709</v>
      </c>
      <c r="D86" s="48"/>
      <c r="E86" s="48">
        <v>1298040283</v>
      </c>
      <c r="F86" s="48">
        <v>0</v>
      </c>
      <c r="G86" s="48">
        <v>1833295992</v>
      </c>
      <c r="H86" s="48">
        <v>0</v>
      </c>
      <c r="I86" s="48">
        <v>1329066760</v>
      </c>
      <c r="J86" s="48">
        <v>1332645784</v>
      </c>
      <c r="K86" s="48">
        <v>-3579024</v>
      </c>
      <c r="N86" s="49"/>
    </row>
    <row r="87" spans="1:14" hidden="1" outlineLevel="1">
      <c r="A87" s="8" t="s">
        <v>95</v>
      </c>
      <c r="B87" s="51">
        <v>0</v>
      </c>
      <c r="C87" s="51">
        <v>4678348</v>
      </c>
      <c r="D87" s="51"/>
      <c r="E87" s="51">
        <v>1387540</v>
      </c>
      <c r="F87" s="51">
        <v>0</v>
      </c>
      <c r="G87" s="51">
        <v>6065888</v>
      </c>
      <c r="H87" s="51">
        <v>0</v>
      </c>
      <c r="I87" s="51">
        <v>6065888</v>
      </c>
      <c r="J87" s="51">
        <v>5905463</v>
      </c>
      <c r="K87" s="51">
        <v>160425</v>
      </c>
      <c r="N87" s="49"/>
    </row>
    <row r="88" spans="1:14" hidden="1" outlineLevel="1">
      <c r="A88" s="8" t="s">
        <v>96</v>
      </c>
      <c r="B88" s="51">
        <v>-27558225</v>
      </c>
      <c r="C88" s="51">
        <v>33646480</v>
      </c>
      <c r="D88" s="51"/>
      <c r="E88" s="51">
        <v>8691732</v>
      </c>
      <c r="F88" s="51">
        <v>0</v>
      </c>
      <c r="G88" s="51">
        <v>42338212</v>
      </c>
      <c r="H88" s="51">
        <v>0</v>
      </c>
      <c r="I88" s="51">
        <v>14779987</v>
      </c>
      <c r="J88" s="51">
        <v>29983698</v>
      </c>
      <c r="K88" s="51">
        <v>-15203711</v>
      </c>
      <c r="N88" s="49"/>
    </row>
    <row r="89" spans="1:14" hidden="1" outlineLevel="1">
      <c r="A89" s="8" t="s">
        <v>97</v>
      </c>
      <c r="B89" s="51">
        <v>0</v>
      </c>
      <c r="C89" s="51">
        <v>19909677</v>
      </c>
      <c r="D89" s="51"/>
      <c r="E89" s="51">
        <v>29112924</v>
      </c>
      <c r="F89" s="51">
        <v>0</v>
      </c>
      <c r="G89" s="51">
        <v>49022601</v>
      </c>
      <c r="H89" s="51">
        <v>0</v>
      </c>
      <c r="I89" s="51">
        <v>49022601</v>
      </c>
      <c r="J89" s="51">
        <v>49015538</v>
      </c>
      <c r="K89" s="51">
        <v>7063</v>
      </c>
      <c r="N89" s="49"/>
    </row>
    <row r="90" spans="1:14" hidden="1" outlineLevel="1">
      <c r="A90" s="8" t="s">
        <v>98</v>
      </c>
      <c r="B90" s="51">
        <v>0</v>
      </c>
      <c r="C90" s="51">
        <v>0</v>
      </c>
      <c r="D90" s="51"/>
      <c r="E90" s="51">
        <v>1501542</v>
      </c>
      <c r="F90" s="51">
        <v>0</v>
      </c>
      <c r="G90" s="51">
        <v>1501542</v>
      </c>
      <c r="H90" s="51">
        <v>0</v>
      </c>
      <c r="I90" s="51">
        <v>1501542</v>
      </c>
      <c r="J90" s="51">
        <v>1344247</v>
      </c>
      <c r="K90" s="51">
        <v>157295</v>
      </c>
      <c r="N90" s="49"/>
    </row>
    <row r="91" spans="1:14" hidden="1" outlineLevel="1">
      <c r="A91" s="8" t="s">
        <v>99</v>
      </c>
      <c r="B91" s="51">
        <v>-6692550</v>
      </c>
      <c r="C91" s="51">
        <v>83499472</v>
      </c>
      <c r="D91" s="51"/>
      <c r="E91" s="51">
        <v>6339525</v>
      </c>
      <c r="F91" s="51">
        <v>0</v>
      </c>
      <c r="G91" s="51">
        <v>89838997</v>
      </c>
      <c r="H91" s="51">
        <v>0</v>
      </c>
      <c r="I91" s="51">
        <v>83146447</v>
      </c>
      <c r="J91" s="51">
        <v>88496730</v>
      </c>
      <c r="K91" s="51">
        <v>-5350283</v>
      </c>
      <c r="N91" s="49"/>
    </row>
    <row r="92" spans="1:14" hidden="1" outlineLevel="1">
      <c r="A92" s="8" t="s">
        <v>100</v>
      </c>
      <c r="B92" s="51">
        <v>-2657568</v>
      </c>
      <c r="C92" s="51">
        <v>48237283</v>
      </c>
      <c r="D92" s="51"/>
      <c r="E92" s="51">
        <v>23230035</v>
      </c>
      <c r="F92" s="51">
        <v>0</v>
      </c>
      <c r="G92" s="51">
        <v>71467318</v>
      </c>
      <c r="H92" s="51">
        <v>0</v>
      </c>
      <c r="I92" s="51">
        <v>68809750</v>
      </c>
      <c r="J92" s="51">
        <v>67585032</v>
      </c>
      <c r="K92" s="51">
        <v>1224718</v>
      </c>
      <c r="N92" s="49"/>
    </row>
    <row r="93" spans="1:14" hidden="1" outlineLevel="1">
      <c r="A93" s="8" t="s">
        <v>101</v>
      </c>
      <c r="B93" s="51">
        <v>-218567657</v>
      </c>
      <c r="C93" s="51">
        <v>152189304</v>
      </c>
      <c r="D93" s="51"/>
      <c r="E93" s="51">
        <v>307948992</v>
      </c>
      <c r="F93" s="51">
        <v>0</v>
      </c>
      <c r="G93" s="51">
        <v>460138296</v>
      </c>
      <c r="H93" s="51">
        <v>0</v>
      </c>
      <c r="I93" s="51">
        <v>241570639</v>
      </c>
      <c r="J93" s="51">
        <v>244462736</v>
      </c>
      <c r="K93" s="51">
        <v>-2892097</v>
      </c>
      <c r="N93" s="49"/>
    </row>
    <row r="94" spans="1:14" hidden="1" outlineLevel="1">
      <c r="A94" s="8" t="s">
        <v>102</v>
      </c>
      <c r="B94" s="51">
        <v>-181265237</v>
      </c>
      <c r="C94" s="51">
        <v>192877761</v>
      </c>
      <c r="D94" s="51"/>
      <c r="E94" s="51">
        <v>233228855</v>
      </c>
      <c r="F94" s="51">
        <v>0</v>
      </c>
      <c r="G94" s="51">
        <v>426106616</v>
      </c>
      <c r="H94" s="51">
        <v>0</v>
      </c>
      <c r="I94" s="51">
        <v>244841379</v>
      </c>
      <c r="J94" s="51">
        <v>218736009</v>
      </c>
      <c r="K94" s="51">
        <v>26105370</v>
      </c>
      <c r="N94" s="49"/>
    </row>
    <row r="95" spans="1:14" hidden="1" outlineLevel="1">
      <c r="A95" s="8" t="s">
        <v>103</v>
      </c>
      <c r="B95" s="51">
        <v>0</v>
      </c>
      <c r="C95" s="51">
        <v>0</v>
      </c>
      <c r="D95" s="51"/>
      <c r="E95" s="51">
        <v>1504233</v>
      </c>
      <c r="F95" s="51">
        <v>0</v>
      </c>
      <c r="G95" s="51">
        <v>1504233</v>
      </c>
      <c r="H95" s="51">
        <v>0</v>
      </c>
      <c r="I95" s="51">
        <v>1504233</v>
      </c>
      <c r="J95" s="51">
        <v>1504233</v>
      </c>
      <c r="K95" s="51">
        <v>0</v>
      </c>
      <c r="N95" s="49"/>
    </row>
    <row r="96" spans="1:14" hidden="1" outlineLevel="1">
      <c r="A96" s="8" t="s">
        <v>104</v>
      </c>
      <c r="B96" s="51">
        <v>-21878272</v>
      </c>
      <c r="C96" s="51">
        <v>0</v>
      </c>
      <c r="D96" s="51"/>
      <c r="E96" s="51">
        <v>15700750</v>
      </c>
      <c r="F96" s="51">
        <v>0</v>
      </c>
      <c r="G96" s="51">
        <v>15700750</v>
      </c>
      <c r="H96" s="51">
        <v>0</v>
      </c>
      <c r="I96" s="51">
        <v>-6177522</v>
      </c>
      <c r="J96" s="51">
        <v>-6725117</v>
      </c>
      <c r="K96" s="51">
        <v>547595</v>
      </c>
      <c r="N96" s="49"/>
    </row>
    <row r="97" spans="1:14" hidden="1" outlineLevel="1">
      <c r="A97" s="8" t="s">
        <v>105</v>
      </c>
      <c r="B97" s="51">
        <v>-45609723</v>
      </c>
      <c r="C97" s="51">
        <v>0</v>
      </c>
      <c r="D97" s="51"/>
      <c r="E97" s="51">
        <v>69837072</v>
      </c>
      <c r="F97" s="51">
        <v>0</v>
      </c>
      <c r="G97" s="51">
        <v>69837072</v>
      </c>
      <c r="H97" s="51">
        <v>0</v>
      </c>
      <c r="I97" s="51">
        <v>24227349</v>
      </c>
      <c r="J97" s="51">
        <v>28465231</v>
      </c>
      <c r="K97" s="51">
        <v>-4237882</v>
      </c>
      <c r="N97" s="49"/>
    </row>
    <row r="98" spans="1:14" hidden="1" outlineLevel="1">
      <c r="A98" s="8" t="s">
        <v>106</v>
      </c>
      <c r="B98" s="51">
        <v>0</v>
      </c>
      <c r="C98" s="51">
        <v>0</v>
      </c>
      <c r="D98" s="51"/>
      <c r="E98" s="51">
        <v>369638724</v>
      </c>
      <c r="F98" s="51">
        <v>0</v>
      </c>
      <c r="G98" s="51">
        <v>369638724</v>
      </c>
      <c r="H98" s="51">
        <v>0</v>
      </c>
      <c r="I98" s="51">
        <v>369638724</v>
      </c>
      <c r="J98" s="51">
        <v>367149437</v>
      </c>
      <c r="K98" s="51">
        <v>2489287</v>
      </c>
      <c r="N98" s="49"/>
    </row>
    <row r="99" spans="1:14" hidden="1" outlineLevel="1">
      <c r="A99" s="8" t="s">
        <v>107</v>
      </c>
      <c r="B99" s="51">
        <v>0</v>
      </c>
      <c r="C99" s="51">
        <v>0</v>
      </c>
      <c r="D99" s="51"/>
      <c r="E99" s="51">
        <v>61829220</v>
      </c>
      <c r="F99" s="51">
        <v>0</v>
      </c>
      <c r="G99" s="51">
        <v>61829220</v>
      </c>
      <c r="H99" s="51">
        <v>0</v>
      </c>
      <c r="I99" s="51">
        <v>61829220</v>
      </c>
      <c r="J99" s="51">
        <v>61801356</v>
      </c>
      <c r="K99" s="51">
        <v>27864</v>
      </c>
      <c r="N99" s="49"/>
    </row>
    <row r="100" spans="1:14" hidden="1" outlineLevel="1">
      <c r="A100" s="8" t="s">
        <v>108</v>
      </c>
      <c r="B100" s="51">
        <v>0</v>
      </c>
      <c r="C100" s="51">
        <v>0</v>
      </c>
      <c r="D100" s="51"/>
      <c r="E100" s="51">
        <v>18501730</v>
      </c>
      <c r="F100" s="51">
        <v>0</v>
      </c>
      <c r="G100" s="51">
        <v>18501730</v>
      </c>
      <c r="H100" s="51">
        <v>0</v>
      </c>
      <c r="I100" s="51">
        <v>18501730</v>
      </c>
      <c r="J100" s="51">
        <v>18215676</v>
      </c>
      <c r="K100" s="51">
        <v>286054</v>
      </c>
      <c r="N100" s="49"/>
    </row>
    <row r="101" spans="1:14" hidden="1" outlineLevel="1">
      <c r="A101" s="8" t="s">
        <v>109</v>
      </c>
      <c r="B101" s="51">
        <v>0</v>
      </c>
      <c r="C101" s="51">
        <v>217384</v>
      </c>
      <c r="D101" s="51"/>
      <c r="E101" s="51">
        <v>22394895</v>
      </c>
      <c r="F101" s="51">
        <v>0</v>
      </c>
      <c r="G101" s="51">
        <v>22612279</v>
      </c>
      <c r="H101" s="51">
        <v>0</v>
      </c>
      <c r="I101" s="51">
        <v>22612279</v>
      </c>
      <c r="J101" s="51">
        <v>21620262</v>
      </c>
      <c r="K101" s="51">
        <v>992017</v>
      </c>
      <c r="N101" s="49"/>
    </row>
    <row r="102" spans="1:14" hidden="1" outlineLevel="1">
      <c r="A102" s="8" t="s">
        <v>110</v>
      </c>
      <c r="B102" s="51">
        <v>0</v>
      </c>
      <c r="C102" s="51">
        <v>0</v>
      </c>
      <c r="D102" s="51"/>
      <c r="E102" s="51">
        <v>25391272</v>
      </c>
      <c r="F102" s="51">
        <v>0</v>
      </c>
      <c r="G102" s="51">
        <v>25391272</v>
      </c>
      <c r="H102" s="51">
        <v>0</v>
      </c>
      <c r="I102" s="51">
        <v>25391272</v>
      </c>
      <c r="J102" s="51">
        <v>27324227</v>
      </c>
      <c r="K102" s="51">
        <v>-1932955</v>
      </c>
      <c r="N102" s="49"/>
    </row>
    <row r="103" spans="1:14" hidden="1" outlineLevel="1">
      <c r="A103" s="8" t="s">
        <v>111</v>
      </c>
      <c r="B103" s="51">
        <v>0</v>
      </c>
      <c r="C103" s="51">
        <v>0</v>
      </c>
      <c r="D103" s="51"/>
      <c r="E103" s="51">
        <v>6288322</v>
      </c>
      <c r="F103" s="51">
        <v>0</v>
      </c>
      <c r="G103" s="51">
        <v>6288322</v>
      </c>
      <c r="H103" s="51">
        <v>0</v>
      </c>
      <c r="I103" s="51">
        <v>6288322</v>
      </c>
      <c r="J103" s="51">
        <v>6358420</v>
      </c>
      <c r="K103" s="51">
        <v>-70098</v>
      </c>
      <c r="N103" s="49"/>
    </row>
    <row r="104" spans="1:14" hidden="1" outlineLevel="1">
      <c r="A104" s="8" t="s">
        <v>112</v>
      </c>
      <c r="B104" s="51">
        <v>0</v>
      </c>
      <c r="C104" s="51">
        <v>0</v>
      </c>
      <c r="D104" s="51"/>
      <c r="E104" s="51">
        <v>95512920</v>
      </c>
      <c r="F104" s="51">
        <v>0</v>
      </c>
      <c r="G104" s="51">
        <v>95512920</v>
      </c>
      <c r="H104" s="51">
        <v>0</v>
      </c>
      <c r="I104" s="51">
        <v>95512920</v>
      </c>
      <c r="J104" s="51">
        <v>101402606</v>
      </c>
      <c r="K104" s="51">
        <v>-5889686</v>
      </c>
      <c r="N104" s="49"/>
    </row>
    <row r="105" spans="1:14" collapsed="1">
      <c r="A105" s="47" t="s">
        <v>113</v>
      </c>
      <c r="B105" s="48">
        <v>0</v>
      </c>
      <c r="C105" s="48">
        <v>0</v>
      </c>
      <c r="D105" s="48"/>
      <c r="E105" s="48">
        <v>100281159</v>
      </c>
      <c r="F105" s="48">
        <v>0</v>
      </c>
      <c r="G105" s="48">
        <v>100281159</v>
      </c>
      <c r="H105" s="48">
        <v>0</v>
      </c>
      <c r="I105" s="48">
        <v>100281159</v>
      </c>
      <c r="J105" s="48">
        <v>100281753</v>
      </c>
      <c r="K105" s="48">
        <v>-594</v>
      </c>
      <c r="N105" s="49"/>
    </row>
    <row r="106" spans="1:14" hidden="1" outlineLevel="1">
      <c r="A106" s="8" t="s">
        <v>114</v>
      </c>
      <c r="B106" s="51">
        <v>0</v>
      </c>
      <c r="C106" s="51">
        <v>0</v>
      </c>
      <c r="D106" s="51"/>
      <c r="E106" s="51">
        <v>100281159</v>
      </c>
      <c r="F106" s="51">
        <v>0</v>
      </c>
      <c r="G106" s="51">
        <v>100281159</v>
      </c>
      <c r="H106" s="51">
        <v>0</v>
      </c>
      <c r="I106" s="51">
        <v>100281159</v>
      </c>
      <c r="J106" s="51">
        <v>100281753</v>
      </c>
      <c r="K106" s="51">
        <v>-594</v>
      </c>
      <c r="N106" s="49"/>
    </row>
    <row r="107" spans="1:14" collapsed="1">
      <c r="A107" s="47" t="s">
        <v>115</v>
      </c>
      <c r="B107" s="48">
        <v>-196602966</v>
      </c>
      <c r="C107" s="48">
        <v>0</v>
      </c>
      <c r="D107" s="48"/>
      <c r="E107" s="48">
        <v>180278425</v>
      </c>
      <c r="F107" s="48">
        <v>0</v>
      </c>
      <c r="G107" s="48">
        <v>180278425</v>
      </c>
      <c r="H107" s="48">
        <v>0</v>
      </c>
      <c r="I107" s="48">
        <v>-16324541</v>
      </c>
      <c r="J107" s="48">
        <v>12442586</v>
      </c>
      <c r="K107" s="48">
        <v>-28767127</v>
      </c>
      <c r="N107" s="49"/>
    </row>
    <row r="108" spans="1:14" hidden="1" outlineLevel="1">
      <c r="A108" s="8" t="s">
        <v>116</v>
      </c>
      <c r="B108" s="51">
        <v>0</v>
      </c>
      <c r="C108" s="51">
        <v>0</v>
      </c>
      <c r="D108" s="51"/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N108" s="49"/>
    </row>
    <row r="109" spans="1:14" hidden="1" outlineLevel="1">
      <c r="A109" s="8" t="s">
        <v>117</v>
      </c>
      <c r="B109" s="51">
        <v>-196602966</v>
      </c>
      <c r="C109" s="51">
        <v>0</v>
      </c>
      <c r="D109" s="51"/>
      <c r="E109" s="51">
        <v>75161624</v>
      </c>
      <c r="F109" s="51">
        <v>0</v>
      </c>
      <c r="G109" s="51">
        <v>75161624</v>
      </c>
      <c r="H109" s="51">
        <v>0</v>
      </c>
      <c r="I109" s="51">
        <v>-121441342</v>
      </c>
      <c r="J109" s="51">
        <v>-132356000</v>
      </c>
      <c r="K109" s="51">
        <v>10914658</v>
      </c>
      <c r="N109" s="49"/>
    </row>
    <row r="110" spans="1:14" hidden="1" outlineLevel="1">
      <c r="A110" s="8" t="s">
        <v>118</v>
      </c>
      <c r="B110" s="51">
        <v>0</v>
      </c>
      <c r="C110" s="51">
        <v>0</v>
      </c>
      <c r="D110" s="51"/>
      <c r="E110" s="51">
        <v>104377494</v>
      </c>
      <c r="F110" s="51">
        <v>0</v>
      </c>
      <c r="G110" s="51">
        <v>104377494</v>
      </c>
      <c r="H110" s="51">
        <v>0</v>
      </c>
      <c r="I110" s="51">
        <v>104377494</v>
      </c>
      <c r="J110" s="51">
        <v>143898586</v>
      </c>
      <c r="K110" s="51">
        <v>-39521092</v>
      </c>
      <c r="N110" s="49"/>
    </row>
    <row r="111" spans="1:14" hidden="1" outlineLevel="1">
      <c r="A111" s="8" t="s">
        <v>119</v>
      </c>
      <c r="B111" s="51">
        <v>0</v>
      </c>
      <c r="C111" s="51">
        <v>0</v>
      </c>
      <c r="D111" s="51"/>
      <c r="E111" s="51">
        <v>739307</v>
      </c>
      <c r="F111" s="51">
        <v>0</v>
      </c>
      <c r="G111" s="51">
        <v>739307</v>
      </c>
      <c r="H111" s="51">
        <v>0</v>
      </c>
      <c r="I111" s="51">
        <v>739307</v>
      </c>
      <c r="J111" s="51">
        <v>900000</v>
      </c>
      <c r="K111" s="51">
        <v>-160693</v>
      </c>
      <c r="N111" s="49"/>
    </row>
    <row r="112" spans="1:14" hidden="1" outlineLevel="1">
      <c r="A112" s="8" t="s">
        <v>120</v>
      </c>
      <c r="B112" s="51">
        <v>0</v>
      </c>
      <c r="C112" s="51">
        <v>0</v>
      </c>
      <c r="D112" s="51"/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N112" s="49"/>
    </row>
    <row r="113" spans="1:14" collapsed="1">
      <c r="A113" s="47" t="s">
        <v>121</v>
      </c>
      <c r="B113" s="48">
        <v>-59643779</v>
      </c>
      <c r="C113" s="48">
        <v>101862193</v>
      </c>
      <c r="D113" s="48"/>
      <c r="E113" s="48">
        <v>51481010</v>
      </c>
      <c r="F113" s="48">
        <v>0</v>
      </c>
      <c r="G113" s="48">
        <v>153343203</v>
      </c>
      <c r="H113" s="48">
        <v>0</v>
      </c>
      <c r="I113" s="48">
        <v>93699424</v>
      </c>
      <c r="J113" s="48">
        <v>91890656</v>
      </c>
      <c r="K113" s="48">
        <v>1808768</v>
      </c>
      <c r="N113" s="49"/>
    </row>
    <row r="114" spans="1:14" hidden="1" outlineLevel="1">
      <c r="A114" s="8" t="s">
        <v>122</v>
      </c>
      <c r="B114" s="51">
        <v>0</v>
      </c>
      <c r="C114" s="51">
        <v>6072455</v>
      </c>
      <c r="D114" s="51"/>
      <c r="E114" s="51">
        <v>0</v>
      </c>
      <c r="F114" s="51">
        <v>0</v>
      </c>
      <c r="G114" s="51">
        <v>6072455</v>
      </c>
      <c r="H114" s="51">
        <v>0</v>
      </c>
      <c r="I114" s="51">
        <v>6072455</v>
      </c>
      <c r="J114" s="51">
        <v>7156429</v>
      </c>
      <c r="K114" s="51">
        <v>-1083974</v>
      </c>
      <c r="N114" s="49"/>
    </row>
    <row r="115" spans="1:14" hidden="1" outlineLevel="1">
      <c r="A115" s="8" t="s">
        <v>123</v>
      </c>
      <c r="B115" s="51">
        <v>-28109836</v>
      </c>
      <c r="C115" s="51">
        <v>47702170</v>
      </c>
      <c r="D115" s="51"/>
      <c r="E115" s="51">
        <v>9149833</v>
      </c>
      <c r="F115" s="51">
        <v>0</v>
      </c>
      <c r="G115" s="51">
        <v>56852003</v>
      </c>
      <c r="H115" s="51">
        <v>0</v>
      </c>
      <c r="I115" s="51">
        <v>28742167</v>
      </c>
      <c r="J115" s="51">
        <v>42165489</v>
      </c>
      <c r="K115" s="51">
        <v>-13423322</v>
      </c>
      <c r="N115" s="49"/>
    </row>
    <row r="116" spans="1:14" hidden="1" outlineLevel="1">
      <c r="A116" s="8" t="s">
        <v>124</v>
      </c>
      <c r="B116" s="51">
        <v>-2454210</v>
      </c>
      <c r="C116" s="51">
        <v>0</v>
      </c>
      <c r="D116" s="51"/>
      <c r="E116" s="51">
        <v>3984480</v>
      </c>
      <c r="F116" s="51">
        <v>0</v>
      </c>
      <c r="G116" s="51">
        <v>3984480</v>
      </c>
      <c r="H116" s="51">
        <v>0</v>
      </c>
      <c r="I116" s="51">
        <v>1530270</v>
      </c>
      <c r="J116" s="51">
        <v>2995790</v>
      </c>
      <c r="K116" s="51">
        <v>-1465520</v>
      </c>
      <c r="N116" s="49"/>
    </row>
    <row r="117" spans="1:14" hidden="1" outlineLevel="1">
      <c r="A117" s="8" t="s">
        <v>125</v>
      </c>
      <c r="B117" s="51">
        <v>-13916575</v>
      </c>
      <c r="C117" s="51">
        <v>0</v>
      </c>
      <c r="D117" s="51"/>
      <c r="E117" s="51">
        <v>5409465</v>
      </c>
      <c r="F117" s="51">
        <v>0</v>
      </c>
      <c r="G117" s="51">
        <v>5409465</v>
      </c>
      <c r="H117" s="51">
        <v>0</v>
      </c>
      <c r="I117" s="51">
        <v>-8507110</v>
      </c>
      <c r="J117" s="51">
        <v>-15248000</v>
      </c>
      <c r="K117" s="51">
        <v>6740890</v>
      </c>
      <c r="N117" s="49"/>
    </row>
    <row r="118" spans="1:14" hidden="1" outlineLevel="1">
      <c r="A118" s="8" t="s">
        <v>126</v>
      </c>
      <c r="B118" s="51">
        <v>-2473600</v>
      </c>
      <c r="C118" s="51">
        <v>0</v>
      </c>
      <c r="D118" s="51"/>
      <c r="E118" s="51">
        <v>10109557</v>
      </c>
      <c r="F118" s="51">
        <v>0</v>
      </c>
      <c r="G118" s="51">
        <v>10109557</v>
      </c>
      <c r="H118" s="51">
        <v>0</v>
      </c>
      <c r="I118" s="51">
        <v>7635957</v>
      </c>
      <c r="J118" s="51">
        <v>10320000</v>
      </c>
      <c r="K118" s="51">
        <v>-2684043</v>
      </c>
      <c r="N118" s="49"/>
    </row>
    <row r="119" spans="1:14" hidden="1" outlineLevel="1">
      <c r="A119" s="8" t="s">
        <v>127</v>
      </c>
      <c r="B119" s="51">
        <v>0</v>
      </c>
      <c r="C119" s="51">
        <v>0</v>
      </c>
      <c r="D119" s="51"/>
      <c r="E119" s="51">
        <v>1418210</v>
      </c>
      <c r="F119" s="51">
        <v>0</v>
      </c>
      <c r="G119" s="51">
        <v>1418210</v>
      </c>
      <c r="H119" s="51">
        <v>0</v>
      </c>
      <c r="I119" s="51">
        <v>1418210</v>
      </c>
      <c r="J119" s="51">
        <v>1741000</v>
      </c>
      <c r="K119" s="51">
        <v>-322790</v>
      </c>
      <c r="N119" s="49"/>
    </row>
    <row r="120" spans="1:14" hidden="1" outlineLevel="1">
      <c r="A120" s="8" t="s">
        <v>128</v>
      </c>
      <c r="B120" s="51">
        <v>-12689558</v>
      </c>
      <c r="C120" s="51">
        <v>48087568</v>
      </c>
      <c r="D120" s="51"/>
      <c r="E120" s="51">
        <v>9386761</v>
      </c>
      <c r="F120" s="51">
        <v>0</v>
      </c>
      <c r="G120" s="51">
        <v>57474329</v>
      </c>
      <c r="H120" s="51">
        <v>0</v>
      </c>
      <c r="I120" s="51">
        <v>44784771</v>
      </c>
      <c r="J120" s="51">
        <v>30737244</v>
      </c>
      <c r="K120" s="51">
        <v>14047527</v>
      </c>
      <c r="N120" s="49"/>
    </row>
    <row r="121" spans="1:14" hidden="1" outlineLevel="1">
      <c r="A121" s="8" t="s">
        <v>129</v>
      </c>
      <c r="B121" s="51">
        <v>0</v>
      </c>
      <c r="C121" s="51">
        <v>0</v>
      </c>
      <c r="D121" s="51"/>
      <c r="E121" s="51">
        <v>12022704</v>
      </c>
      <c r="F121" s="51">
        <v>0</v>
      </c>
      <c r="G121" s="51">
        <v>12022704</v>
      </c>
      <c r="H121" s="51">
        <v>0</v>
      </c>
      <c r="I121" s="51">
        <v>12022704</v>
      </c>
      <c r="J121" s="51">
        <v>12022704</v>
      </c>
      <c r="K121" s="51">
        <v>0</v>
      </c>
      <c r="N121" s="49"/>
    </row>
    <row r="122" spans="1:14" collapsed="1">
      <c r="A122" s="47" t="s">
        <v>130</v>
      </c>
      <c r="B122" s="48">
        <v>0</v>
      </c>
      <c r="C122" s="48">
        <v>0</v>
      </c>
      <c r="D122" s="48"/>
      <c r="E122" s="48">
        <v>432353644</v>
      </c>
      <c r="F122" s="48">
        <v>0</v>
      </c>
      <c r="G122" s="48">
        <v>432353644</v>
      </c>
      <c r="H122" s="48">
        <v>0</v>
      </c>
      <c r="I122" s="48">
        <v>432353644</v>
      </c>
      <c r="J122" s="48">
        <v>430148155</v>
      </c>
      <c r="K122" s="48">
        <v>2205489</v>
      </c>
      <c r="N122" s="49"/>
    </row>
    <row r="123" spans="1:14" hidden="1" outlineLevel="1">
      <c r="A123" s="8" t="s">
        <v>131</v>
      </c>
      <c r="B123" s="51">
        <v>0</v>
      </c>
      <c r="C123" s="51">
        <v>0</v>
      </c>
      <c r="D123" s="51"/>
      <c r="E123" s="51">
        <v>31023207</v>
      </c>
      <c r="F123" s="51">
        <v>0</v>
      </c>
      <c r="G123" s="51">
        <v>31023207</v>
      </c>
      <c r="H123" s="51">
        <v>0</v>
      </c>
      <c r="I123" s="51">
        <v>31023207</v>
      </c>
      <c r="J123" s="51">
        <v>35335000</v>
      </c>
      <c r="K123" s="51">
        <v>-4311793</v>
      </c>
      <c r="N123" s="49"/>
    </row>
    <row r="124" spans="1:14" hidden="1" outlineLevel="1">
      <c r="A124" s="8" t="s">
        <v>132</v>
      </c>
      <c r="B124" s="51">
        <v>0</v>
      </c>
      <c r="C124" s="51">
        <v>0</v>
      </c>
      <c r="D124" s="51"/>
      <c r="E124" s="51">
        <v>54310608</v>
      </c>
      <c r="F124" s="51">
        <v>0</v>
      </c>
      <c r="G124" s="51">
        <v>54310608</v>
      </c>
      <c r="H124" s="51">
        <v>0</v>
      </c>
      <c r="I124" s="51">
        <v>54310608</v>
      </c>
      <c r="J124" s="51">
        <v>54310608</v>
      </c>
      <c r="K124" s="51">
        <v>0</v>
      </c>
      <c r="N124" s="49"/>
    </row>
    <row r="125" spans="1:14" hidden="1" outlineLevel="1">
      <c r="A125" s="8" t="s">
        <v>133</v>
      </c>
      <c r="B125" s="51">
        <v>0</v>
      </c>
      <c r="C125" s="51">
        <v>0</v>
      </c>
      <c r="D125" s="51"/>
      <c r="E125" s="51">
        <v>44101051</v>
      </c>
      <c r="F125" s="51">
        <v>0</v>
      </c>
      <c r="G125" s="51">
        <v>44101051</v>
      </c>
      <c r="H125" s="51">
        <v>0</v>
      </c>
      <c r="I125" s="51">
        <v>44101051</v>
      </c>
      <c r="J125" s="51">
        <v>41622000</v>
      </c>
      <c r="K125" s="51">
        <v>2479051</v>
      </c>
      <c r="N125" s="49"/>
    </row>
    <row r="126" spans="1:14" hidden="1" outlineLevel="1">
      <c r="A126" s="8" t="s">
        <v>134</v>
      </c>
      <c r="B126" s="51">
        <v>0</v>
      </c>
      <c r="C126" s="51">
        <v>0</v>
      </c>
      <c r="D126" s="51"/>
      <c r="E126" s="51">
        <v>535457</v>
      </c>
      <c r="F126" s="51">
        <v>0</v>
      </c>
      <c r="G126" s="51">
        <v>535457</v>
      </c>
      <c r="H126" s="51">
        <v>0</v>
      </c>
      <c r="I126" s="51">
        <v>535457</v>
      </c>
      <c r="J126" s="51">
        <v>700000</v>
      </c>
      <c r="K126" s="51">
        <v>-164543</v>
      </c>
      <c r="N126" s="49"/>
    </row>
    <row r="127" spans="1:14" hidden="1" outlineLevel="1">
      <c r="A127" s="8" t="s">
        <v>135</v>
      </c>
      <c r="B127" s="51">
        <v>0</v>
      </c>
      <c r="C127" s="51">
        <v>0</v>
      </c>
      <c r="D127" s="51"/>
      <c r="E127" s="51">
        <v>17966346</v>
      </c>
      <c r="F127" s="51">
        <v>0</v>
      </c>
      <c r="G127" s="51">
        <v>17966346</v>
      </c>
      <c r="H127" s="51">
        <v>0</v>
      </c>
      <c r="I127" s="51">
        <v>17966346</v>
      </c>
      <c r="J127" s="51">
        <v>19600003</v>
      </c>
      <c r="K127" s="51">
        <v>-1633657</v>
      </c>
      <c r="N127" s="49"/>
    </row>
    <row r="128" spans="1:14" hidden="1" outlineLevel="1">
      <c r="A128" s="8" t="s">
        <v>136</v>
      </c>
      <c r="B128" s="51">
        <v>0</v>
      </c>
      <c r="C128" s="51">
        <v>0</v>
      </c>
      <c r="D128" s="51"/>
      <c r="E128" s="51">
        <v>56282228</v>
      </c>
      <c r="F128" s="51">
        <v>0</v>
      </c>
      <c r="G128" s="51">
        <v>56282228</v>
      </c>
      <c r="H128" s="51">
        <v>0</v>
      </c>
      <c r="I128" s="51">
        <v>56282228</v>
      </c>
      <c r="J128" s="51">
        <v>54490297</v>
      </c>
      <c r="K128" s="51">
        <v>1791931</v>
      </c>
      <c r="N128" s="49"/>
    </row>
    <row r="129" spans="1:14" hidden="1" outlineLevel="1">
      <c r="A129" s="8" t="s">
        <v>137</v>
      </c>
      <c r="B129" s="51">
        <v>0</v>
      </c>
      <c r="C129" s="51">
        <v>0</v>
      </c>
      <c r="D129" s="51"/>
      <c r="E129" s="51">
        <v>227374095</v>
      </c>
      <c r="F129" s="51">
        <v>0</v>
      </c>
      <c r="G129" s="51">
        <v>227374095</v>
      </c>
      <c r="H129" s="51">
        <v>0</v>
      </c>
      <c r="I129" s="51">
        <v>227374095</v>
      </c>
      <c r="J129" s="51">
        <v>222474247</v>
      </c>
      <c r="K129" s="51">
        <v>4899848</v>
      </c>
      <c r="N129" s="49"/>
    </row>
    <row r="130" spans="1:14" hidden="1" outlineLevel="1">
      <c r="A130" s="8" t="s">
        <v>138</v>
      </c>
      <c r="B130" s="51">
        <v>0</v>
      </c>
      <c r="C130" s="51">
        <v>0</v>
      </c>
      <c r="D130" s="51"/>
      <c r="E130" s="51">
        <v>760652</v>
      </c>
      <c r="F130" s="51">
        <v>0</v>
      </c>
      <c r="G130" s="51">
        <v>760652</v>
      </c>
      <c r="H130" s="51">
        <v>0</v>
      </c>
      <c r="I130" s="51">
        <v>760652</v>
      </c>
      <c r="J130" s="51">
        <v>1616000</v>
      </c>
      <c r="K130" s="51">
        <v>-855348</v>
      </c>
      <c r="N130" s="49"/>
    </row>
    <row r="131" spans="1:14" hidden="1" outlineLevel="1">
      <c r="A131" s="8" t="s">
        <v>139</v>
      </c>
      <c r="B131" s="51">
        <v>0</v>
      </c>
      <c r="C131" s="51">
        <v>0</v>
      </c>
      <c r="D131" s="51"/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N131" s="49"/>
    </row>
    <row r="132" spans="1:14" collapsed="1">
      <c r="A132" s="47" t="s">
        <v>140</v>
      </c>
      <c r="B132" s="48">
        <v>-5276450</v>
      </c>
      <c r="C132" s="48">
        <v>64900342</v>
      </c>
      <c r="D132" s="48"/>
      <c r="E132" s="48">
        <v>139692151</v>
      </c>
      <c r="F132" s="48">
        <v>0</v>
      </c>
      <c r="G132" s="48">
        <v>204592493</v>
      </c>
      <c r="H132" s="48">
        <v>0</v>
      </c>
      <c r="I132" s="48">
        <v>199316043</v>
      </c>
      <c r="J132" s="48">
        <v>204638807</v>
      </c>
      <c r="K132" s="48">
        <v>-5322764</v>
      </c>
      <c r="N132" s="49"/>
    </row>
    <row r="133" spans="1:14" hidden="1" outlineLevel="1">
      <c r="A133" s="8" t="s">
        <v>141</v>
      </c>
      <c r="B133" s="51">
        <v>0</v>
      </c>
      <c r="C133" s="51">
        <v>4204994</v>
      </c>
      <c r="D133" s="51"/>
      <c r="E133" s="51">
        <v>422684</v>
      </c>
      <c r="F133" s="51">
        <v>0</v>
      </c>
      <c r="G133" s="51">
        <v>4627678</v>
      </c>
      <c r="H133" s="51">
        <v>0</v>
      </c>
      <c r="I133" s="51">
        <v>4627678</v>
      </c>
      <c r="J133" s="51">
        <v>4238339</v>
      </c>
      <c r="K133" s="51">
        <v>389339</v>
      </c>
      <c r="N133" s="49"/>
    </row>
    <row r="134" spans="1:14" hidden="1" outlineLevel="1">
      <c r="A134" s="8" t="s">
        <v>142</v>
      </c>
      <c r="B134" s="51">
        <v>0</v>
      </c>
      <c r="C134" s="51">
        <v>16009002</v>
      </c>
      <c r="D134" s="51"/>
      <c r="E134" s="51">
        <v>17828817</v>
      </c>
      <c r="F134" s="51">
        <v>0</v>
      </c>
      <c r="G134" s="51">
        <v>33837819</v>
      </c>
      <c r="H134" s="51">
        <v>0</v>
      </c>
      <c r="I134" s="51">
        <v>33837819</v>
      </c>
      <c r="J134" s="51">
        <v>33881046</v>
      </c>
      <c r="K134" s="51">
        <v>-43227</v>
      </c>
      <c r="N134" s="49"/>
    </row>
    <row r="135" spans="1:14" hidden="1" outlineLevel="1">
      <c r="A135" s="8" t="s">
        <v>143</v>
      </c>
      <c r="B135" s="51">
        <v>-5236450</v>
      </c>
      <c r="C135" s="51">
        <v>44686346</v>
      </c>
      <c r="D135" s="51"/>
      <c r="E135" s="51">
        <v>10549371</v>
      </c>
      <c r="F135" s="51">
        <v>0</v>
      </c>
      <c r="G135" s="51">
        <v>55235717</v>
      </c>
      <c r="H135" s="51">
        <v>0</v>
      </c>
      <c r="I135" s="51">
        <v>49999267</v>
      </c>
      <c r="J135" s="51">
        <v>44209666</v>
      </c>
      <c r="K135" s="51">
        <v>5789601</v>
      </c>
      <c r="N135" s="49"/>
    </row>
    <row r="136" spans="1:14" hidden="1" outlineLevel="1">
      <c r="A136" s="8" t="s">
        <v>144</v>
      </c>
      <c r="B136" s="51">
        <v>0</v>
      </c>
      <c r="C136" s="51">
        <v>0</v>
      </c>
      <c r="D136" s="51"/>
      <c r="E136" s="51">
        <v>80877834</v>
      </c>
      <c r="F136" s="51">
        <v>0</v>
      </c>
      <c r="G136" s="51">
        <v>80877834</v>
      </c>
      <c r="H136" s="51">
        <v>0</v>
      </c>
      <c r="I136" s="51">
        <v>80877834</v>
      </c>
      <c r="J136" s="51">
        <v>90754756</v>
      </c>
      <c r="K136" s="51">
        <v>-9876922</v>
      </c>
      <c r="N136" s="49"/>
    </row>
    <row r="137" spans="1:14" hidden="1" outlineLevel="1">
      <c r="A137" s="8" t="s">
        <v>145</v>
      </c>
      <c r="B137" s="51">
        <v>0</v>
      </c>
      <c r="C137" s="51">
        <v>0</v>
      </c>
      <c r="D137" s="51"/>
      <c r="E137" s="51">
        <v>22238899</v>
      </c>
      <c r="F137" s="51">
        <v>0</v>
      </c>
      <c r="G137" s="51">
        <v>22238899</v>
      </c>
      <c r="H137" s="51">
        <v>0</v>
      </c>
      <c r="I137" s="51">
        <v>22238899</v>
      </c>
      <c r="J137" s="51">
        <v>25280000</v>
      </c>
      <c r="K137" s="51">
        <v>-3041101</v>
      </c>
      <c r="N137" s="49"/>
    </row>
    <row r="138" spans="1:14" hidden="1" outlineLevel="1">
      <c r="A138" s="8" t="s">
        <v>146</v>
      </c>
      <c r="B138" s="51">
        <v>-40000</v>
      </c>
      <c r="C138" s="51">
        <v>0</v>
      </c>
      <c r="D138" s="51"/>
      <c r="E138" s="51">
        <v>434000</v>
      </c>
      <c r="F138" s="51">
        <v>0</v>
      </c>
      <c r="G138" s="51">
        <v>434000</v>
      </c>
      <c r="H138" s="51">
        <v>0</v>
      </c>
      <c r="I138" s="51">
        <v>394000</v>
      </c>
      <c r="J138" s="51">
        <v>375000</v>
      </c>
      <c r="K138" s="51">
        <v>19000</v>
      </c>
      <c r="N138" s="49"/>
    </row>
    <row r="139" spans="1:14" hidden="1" outlineLevel="1">
      <c r="A139" s="8" t="s">
        <v>147</v>
      </c>
      <c r="B139" s="51">
        <v>0</v>
      </c>
      <c r="C139" s="51">
        <v>0</v>
      </c>
      <c r="D139" s="51"/>
      <c r="E139" s="51">
        <v>7270982</v>
      </c>
      <c r="F139" s="51">
        <v>0</v>
      </c>
      <c r="G139" s="51">
        <v>7270982</v>
      </c>
      <c r="H139" s="51">
        <v>0</v>
      </c>
      <c r="I139" s="51">
        <v>7270982</v>
      </c>
      <c r="J139" s="51">
        <v>4600000</v>
      </c>
      <c r="K139" s="51">
        <v>2670982</v>
      </c>
      <c r="N139" s="49"/>
    </row>
    <row r="140" spans="1:14" hidden="1" outlineLevel="1">
      <c r="A140" s="8" t="s">
        <v>148</v>
      </c>
      <c r="B140" s="51">
        <v>0</v>
      </c>
      <c r="C140" s="51">
        <v>0</v>
      </c>
      <c r="D140" s="51"/>
      <c r="E140" s="51">
        <v>69564</v>
      </c>
      <c r="F140" s="51">
        <v>0</v>
      </c>
      <c r="G140" s="51">
        <v>69564</v>
      </c>
      <c r="H140" s="51">
        <v>0</v>
      </c>
      <c r="I140" s="51">
        <v>69564</v>
      </c>
      <c r="J140" s="51">
        <v>750000</v>
      </c>
      <c r="K140" s="51">
        <v>-680436</v>
      </c>
      <c r="N140" s="49"/>
    </row>
    <row r="141" spans="1:14" collapsed="1">
      <c r="A141" s="47" t="s">
        <v>149</v>
      </c>
      <c r="B141" s="48">
        <v>0</v>
      </c>
      <c r="C141" s="48">
        <v>0</v>
      </c>
      <c r="D141" s="48"/>
      <c r="E141" s="48">
        <v>447176</v>
      </c>
      <c r="F141" s="48">
        <v>0</v>
      </c>
      <c r="G141" s="48">
        <v>447176</v>
      </c>
      <c r="H141" s="48">
        <v>0</v>
      </c>
      <c r="I141" s="48">
        <v>447176</v>
      </c>
      <c r="J141" s="48">
        <v>1190000</v>
      </c>
      <c r="K141" s="48">
        <v>-742824</v>
      </c>
      <c r="N141" s="49"/>
    </row>
    <row r="142" spans="1:14" hidden="1" outlineLevel="1">
      <c r="A142" s="8" t="s">
        <v>150</v>
      </c>
      <c r="B142" s="51">
        <v>0</v>
      </c>
      <c r="C142" s="51">
        <v>0</v>
      </c>
      <c r="D142" s="51"/>
      <c r="E142" s="51">
        <v>447176</v>
      </c>
      <c r="F142" s="51">
        <v>0</v>
      </c>
      <c r="G142" s="51">
        <v>447176</v>
      </c>
      <c r="H142" s="51">
        <v>0</v>
      </c>
      <c r="I142" s="51">
        <v>447176</v>
      </c>
      <c r="J142" s="51">
        <v>1190000</v>
      </c>
      <c r="K142" s="51">
        <v>-742824</v>
      </c>
      <c r="N142" s="49"/>
    </row>
    <row r="143" spans="1:14" collapsed="1">
      <c r="A143" s="47" t="s">
        <v>151</v>
      </c>
      <c r="B143" s="48">
        <v>-80232160</v>
      </c>
      <c r="C143" s="48">
        <v>354027607</v>
      </c>
      <c r="D143" s="48">
        <v>166050000</v>
      </c>
      <c r="E143" s="48">
        <v>285386893</v>
      </c>
      <c r="F143" s="48">
        <v>0</v>
      </c>
      <c r="G143" s="48">
        <v>805464500</v>
      </c>
      <c r="H143" s="48">
        <v>0</v>
      </c>
      <c r="I143" s="48">
        <v>725232340</v>
      </c>
      <c r="J143" s="48">
        <v>727908829</v>
      </c>
      <c r="K143" s="48">
        <v>-2676489</v>
      </c>
      <c r="N143" s="49"/>
    </row>
    <row r="144" spans="1:14" hidden="1" outlineLevel="1">
      <c r="A144" s="8" t="s">
        <v>152</v>
      </c>
      <c r="B144" s="51">
        <v>0</v>
      </c>
      <c r="C144" s="51">
        <v>48000759</v>
      </c>
      <c r="D144" s="51"/>
      <c r="E144" s="51">
        <v>1014345</v>
      </c>
      <c r="F144" s="51">
        <v>0</v>
      </c>
      <c r="G144" s="51">
        <v>49015104</v>
      </c>
      <c r="H144" s="51">
        <v>0</v>
      </c>
      <c r="I144" s="51">
        <v>49015104</v>
      </c>
      <c r="J144" s="51">
        <v>47171977</v>
      </c>
      <c r="K144" s="51">
        <v>1843127</v>
      </c>
      <c r="N144" s="49"/>
    </row>
    <row r="145" spans="1:14" hidden="1" outlineLevel="1">
      <c r="A145" s="8" t="s">
        <v>153</v>
      </c>
      <c r="B145" s="51">
        <v>0</v>
      </c>
      <c r="C145" s="51">
        <v>21762829</v>
      </c>
      <c r="D145" s="51"/>
      <c r="E145" s="51">
        <v>0</v>
      </c>
      <c r="F145" s="51">
        <v>0</v>
      </c>
      <c r="G145" s="51">
        <v>21762829</v>
      </c>
      <c r="H145" s="51">
        <v>0</v>
      </c>
      <c r="I145" s="51">
        <v>21762829</v>
      </c>
      <c r="J145" s="51">
        <v>20366577</v>
      </c>
      <c r="K145" s="51">
        <v>1396252</v>
      </c>
      <c r="N145" s="49"/>
    </row>
    <row r="146" spans="1:14" hidden="1" outlineLevel="1">
      <c r="A146" s="8" t="s">
        <v>154</v>
      </c>
      <c r="B146" s="51">
        <v>0</v>
      </c>
      <c r="C146" s="51">
        <v>3610330</v>
      </c>
      <c r="D146" s="51"/>
      <c r="E146" s="51">
        <v>1524193</v>
      </c>
      <c r="F146" s="51">
        <v>0</v>
      </c>
      <c r="G146" s="51">
        <v>5134523</v>
      </c>
      <c r="H146" s="51">
        <v>0</v>
      </c>
      <c r="I146" s="51">
        <v>5134523</v>
      </c>
      <c r="J146" s="51">
        <v>6394933</v>
      </c>
      <c r="K146" s="51">
        <v>-1260410</v>
      </c>
      <c r="N146" s="49"/>
    </row>
    <row r="147" spans="1:14" hidden="1" outlineLevel="1">
      <c r="A147" s="8" t="s">
        <v>155</v>
      </c>
      <c r="B147" s="51">
        <v>-3865716</v>
      </c>
      <c r="C147" s="51">
        <v>0</v>
      </c>
      <c r="D147" s="51"/>
      <c r="E147" s="51">
        <v>8843093</v>
      </c>
      <c r="F147" s="51">
        <v>0</v>
      </c>
      <c r="G147" s="51">
        <v>8843093</v>
      </c>
      <c r="H147" s="51">
        <v>0</v>
      </c>
      <c r="I147" s="51">
        <v>4977377</v>
      </c>
      <c r="J147" s="51">
        <v>5034284</v>
      </c>
      <c r="K147" s="51">
        <v>-56907</v>
      </c>
      <c r="N147" s="49"/>
    </row>
    <row r="148" spans="1:14" hidden="1" outlineLevel="1">
      <c r="A148" s="8" t="s">
        <v>156</v>
      </c>
      <c r="B148" s="51">
        <v>0</v>
      </c>
      <c r="C148" s="51">
        <v>0</v>
      </c>
      <c r="D148" s="51"/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N148" s="49"/>
    </row>
    <row r="149" spans="1:14" hidden="1" outlineLevel="1">
      <c r="A149" s="8" t="s">
        <v>157</v>
      </c>
      <c r="B149" s="51">
        <v>0</v>
      </c>
      <c r="C149" s="51">
        <v>0</v>
      </c>
      <c r="D149" s="51"/>
      <c r="E149" s="51">
        <v>20422587</v>
      </c>
      <c r="F149" s="51">
        <v>0</v>
      </c>
      <c r="G149" s="51">
        <v>20422587</v>
      </c>
      <c r="H149" s="51">
        <v>0</v>
      </c>
      <c r="I149" s="51">
        <v>20422587</v>
      </c>
      <c r="J149" s="51">
        <v>20124564</v>
      </c>
      <c r="K149" s="51">
        <v>298023</v>
      </c>
      <c r="N149" s="49"/>
    </row>
    <row r="150" spans="1:14" hidden="1" outlineLevel="1">
      <c r="A150" s="8" t="s">
        <v>158</v>
      </c>
      <c r="B150" s="51">
        <v>0</v>
      </c>
      <c r="C150" s="51">
        <v>0</v>
      </c>
      <c r="D150" s="51"/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N150" s="49"/>
    </row>
    <row r="151" spans="1:14" hidden="1" outlineLevel="1">
      <c r="A151" s="8" t="s">
        <v>159</v>
      </c>
      <c r="B151" s="51">
        <v>-73820444</v>
      </c>
      <c r="C151" s="51">
        <v>144737984</v>
      </c>
      <c r="D151" s="51"/>
      <c r="E151" s="51">
        <v>90549928</v>
      </c>
      <c r="F151" s="51">
        <v>0</v>
      </c>
      <c r="G151" s="51">
        <v>235287912</v>
      </c>
      <c r="H151" s="51">
        <v>0</v>
      </c>
      <c r="I151" s="51">
        <v>161467468</v>
      </c>
      <c r="J151" s="51">
        <v>175145307</v>
      </c>
      <c r="K151" s="51">
        <v>-13677839</v>
      </c>
      <c r="N151" s="49"/>
    </row>
    <row r="152" spans="1:14" hidden="1" outlineLevel="1">
      <c r="A152" s="8" t="s">
        <v>160</v>
      </c>
      <c r="B152" s="51">
        <v>0</v>
      </c>
      <c r="C152" s="51">
        <v>58273336</v>
      </c>
      <c r="D152" s="51"/>
      <c r="E152" s="51">
        <v>15183103</v>
      </c>
      <c r="F152" s="51">
        <v>0</v>
      </c>
      <c r="G152" s="51">
        <v>73456439</v>
      </c>
      <c r="H152" s="51">
        <v>0</v>
      </c>
      <c r="I152" s="51">
        <v>73456439</v>
      </c>
      <c r="J152" s="51">
        <v>78614368</v>
      </c>
      <c r="K152" s="51">
        <v>-5157929</v>
      </c>
      <c r="N152" s="49"/>
    </row>
    <row r="153" spans="1:14" hidden="1" outlineLevel="1">
      <c r="A153" s="8" t="s">
        <v>161</v>
      </c>
      <c r="B153" s="51">
        <v>-2546000</v>
      </c>
      <c r="C153" s="51">
        <v>62342369</v>
      </c>
      <c r="D153" s="51"/>
      <c r="E153" s="51">
        <v>73124146</v>
      </c>
      <c r="F153" s="51">
        <v>0</v>
      </c>
      <c r="G153" s="51">
        <v>135466515</v>
      </c>
      <c r="H153" s="51">
        <v>0</v>
      </c>
      <c r="I153" s="51">
        <v>132920515</v>
      </c>
      <c r="J153" s="51">
        <v>124813439</v>
      </c>
      <c r="K153" s="51">
        <v>8107076</v>
      </c>
      <c r="N153" s="49"/>
    </row>
    <row r="154" spans="1:14" hidden="1" outlineLevel="1">
      <c r="A154" s="8" t="s">
        <v>162</v>
      </c>
      <c r="B154" s="51">
        <v>0</v>
      </c>
      <c r="C154" s="51">
        <v>0</v>
      </c>
      <c r="D154" s="51"/>
      <c r="E154" s="51">
        <v>67668082</v>
      </c>
      <c r="F154" s="51">
        <v>0</v>
      </c>
      <c r="G154" s="51">
        <v>67668082</v>
      </c>
      <c r="H154" s="51">
        <v>0</v>
      </c>
      <c r="I154" s="51">
        <v>67668082</v>
      </c>
      <c r="J154" s="51">
        <v>61279380</v>
      </c>
      <c r="K154" s="51">
        <v>6388702</v>
      </c>
      <c r="N154" s="49"/>
    </row>
    <row r="155" spans="1:14" hidden="1" outlineLevel="1">
      <c r="A155" s="8" t="s">
        <v>163</v>
      </c>
      <c r="B155" s="51">
        <v>0</v>
      </c>
      <c r="C155" s="51">
        <v>0</v>
      </c>
      <c r="D155" s="51">
        <v>166050000</v>
      </c>
      <c r="E155" s="51">
        <v>0</v>
      </c>
      <c r="F155" s="51">
        <v>0</v>
      </c>
      <c r="G155" s="51">
        <v>166050000</v>
      </c>
      <c r="H155" s="51">
        <v>0</v>
      </c>
      <c r="I155" s="51">
        <v>166050000</v>
      </c>
      <c r="J155" s="51">
        <v>166050000</v>
      </c>
      <c r="K155" s="51">
        <v>0</v>
      </c>
      <c r="N155" s="49"/>
    </row>
    <row r="156" spans="1:14" hidden="1" outlineLevel="1">
      <c r="A156" s="8" t="s">
        <v>164</v>
      </c>
      <c r="B156" s="51">
        <v>0</v>
      </c>
      <c r="C156" s="51">
        <v>15300000</v>
      </c>
      <c r="D156" s="51"/>
      <c r="E156" s="51">
        <v>0</v>
      </c>
      <c r="F156" s="51">
        <v>0</v>
      </c>
      <c r="G156" s="51">
        <v>15300000</v>
      </c>
      <c r="H156" s="51">
        <v>0</v>
      </c>
      <c r="I156" s="51">
        <v>15300000</v>
      </c>
      <c r="J156" s="51">
        <v>15300000</v>
      </c>
      <c r="K156" s="51">
        <v>0</v>
      </c>
      <c r="N156" s="49"/>
    </row>
    <row r="157" spans="1:14" hidden="1" outlineLevel="1">
      <c r="A157" s="8" t="s">
        <v>165</v>
      </c>
      <c r="B157" s="51">
        <v>0</v>
      </c>
      <c r="C157" s="51">
        <v>0</v>
      </c>
      <c r="D157" s="51"/>
      <c r="E157" s="51">
        <v>42120</v>
      </c>
      <c r="F157" s="51">
        <v>0</v>
      </c>
      <c r="G157" s="51">
        <v>42120</v>
      </c>
      <c r="H157" s="51">
        <v>0</v>
      </c>
      <c r="I157" s="51">
        <v>42120</v>
      </c>
      <c r="J157" s="51">
        <v>850000</v>
      </c>
      <c r="K157" s="51">
        <v>-807880</v>
      </c>
      <c r="N157" s="49"/>
    </row>
    <row r="158" spans="1:14" hidden="1" outlineLevel="1">
      <c r="A158" s="8" t="s">
        <v>166</v>
      </c>
      <c r="B158" s="51">
        <v>0</v>
      </c>
      <c r="C158" s="51">
        <v>0</v>
      </c>
      <c r="D158" s="51"/>
      <c r="E158" s="51">
        <v>5196907</v>
      </c>
      <c r="F158" s="51">
        <v>0</v>
      </c>
      <c r="G158" s="51">
        <v>5196907</v>
      </c>
      <c r="H158" s="51">
        <v>0</v>
      </c>
      <c r="I158" s="51">
        <v>5196907</v>
      </c>
      <c r="J158" s="51">
        <v>4564000</v>
      </c>
      <c r="K158" s="51">
        <v>632907</v>
      </c>
      <c r="N158" s="49"/>
    </row>
    <row r="159" spans="1:14" collapsed="1">
      <c r="A159" s="47" t="s">
        <v>167</v>
      </c>
      <c r="B159" s="48">
        <v>0</v>
      </c>
      <c r="C159" s="48">
        <v>0</v>
      </c>
      <c r="D159" s="48"/>
      <c r="E159" s="48">
        <v>0</v>
      </c>
      <c r="F159" s="48">
        <v>0</v>
      </c>
      <c r="G159" s="48">
        <v>0</v>
      </c>
      <c r="H159" s="48">
        <v>-531001366</v>
      </c>
      <c r="I159" s="48">
        <v>-538190216</v>
      </c>
      <c r="J159" s="48">
        <v>-412946551</v>
      </c>
      <c r="K159" s="48">
        <v>-125243665</v>
      </c>
      <c r="N159" s="49"/>
    </row>
    <row r="160" spans="1:14" hidden="1" outlineLevel="1">
      <c r="A160" s="8" t="s">
        <v>168</v>
      </c>
      <c r="B160" s="51">
        <v>0</v>
      </c>
      <c r="C160" s="51">
        <v>0</v>
      </c>
      <c r="D160" s="51"/>
      <c r="E160" s="51">
        <v>0</v>
      </c>
      <c r="F160" s="51">
        <v>0</v>
      </c>
      <c r="G160" s="51">
        <v>0</v>
      </c>
      <c r="H160" s="51">
        <v>-12796564</v>
      </c>
      <c r="I160" s="51">
        <v>-20327791</v>
      </c>
      <c r="J160" s="51">
        <v>-6750000</v>
      </c>
      <c r="K160" s="51">
        <v>-13577791</v>
      </c>
      <c r="N160" s="49"/>
    </row>
    <row r="161" spans="1:14" hidden="1" outlineLevel="1">
      <c r="A161" s="8" t="s">
        <v>169</v>
      </c>
      <c r="B161" s="51">
        <v>0</v>
      </c>
      <c r="C161" s="51">
        <v>0</v>
      </c>
      <c r="D161" s="51"/>
      <c r="E161" s="51">
        <v>0</v>
      </c>
      <c r="F161" s="51">
        <v>0</v>
      </c>
      <c r="G161" s="51">
        <v>0</v>
      </c>
      <c r="H161" s="51">
        <v>-29345709</v>
      </c>
      <c r="I161" s="51">
        <v>-29345709</v>
      </c>
      <c r="J161" s="51">
        <v>-30750001</v>
      </c>
      <c r="K161" s="51">
        <v>1404292</v>
      </c>
      <c r="N161" s="49"/>
    </row>
    <row r="162" spans="1:14" hidden="1" outlineLevel="1">
      <c r="A162" s="8" t="s">
        <v>170</v>
      </c>
      <c r="B162" s="51">
        <v>0</v>
      </c>
      <c r="C162" s="51">
        <v>0</v>
      </c>
      <c r="D162" s="51"/>
      <c r="E162" s="51">
        <v>0</v>
      </c>
      <c r="F162" s="51">
        <v>0</v>
      </c>
      <c r="G162" s="51">
        <v>0</v>
      </c>
      <c r="H162" s="51">
        <v>-572849479</v>
      </c>
      <c r="I162" s="51">
        <v>-572849479</v>
      </c>
      <c r="J162" s="51">
        <v>-403046550</v>
      </c>
      <c r="K162" s="51">
        <v>-169802929</v>
      </c>
      <c r="N162" s="49"/>
    </row>
    <row r="163" spans="1:14" hidden="1" outlineLevel="1">
      <c r="A163" s="8" t="s">
        <v>171</v>
      </c>
      <c r="B163" s="51">
        <v>0</v>
      </c>
      <c r="C163" s="51">
        <v>0</v>
      </c>
      <c r="D163" s="51"/>
      <c r="E163" s="51">
        <v>0</v>
      </c>
      <c r="F163" s="51">
        <v>0</v>
      </c>
      <c r="G163" s="51">
        <v>0</v>
      </c>
      <c r="H163" s="51">
        <v>83990386</v>
      </c>
      <c r="I163" s="51">
        <v>84332763</v>
      </c>
      <c r="J163" s="51">
        <v>27600000</v>
      </c>
      <c r="K163" s="51">
        <v>56732763</v>
      </c>
      <c r="N163" s="49"/>
    </row>
    <row r="164" spans="1:14" collapsed="1">
      <c r="A164" s="47" t="s">
        <v>172</v>
      </c>
      <c r="B164" s="48">
        <v>-2469580744</v>
      </c>
      <c r="C164" s="48">
        <v>68401915</v>
      </c>
      <c r="D164" s="48"/>
      <c r="E164" s="48">
        <v>584585182</v>
      </c>
      <c r="F164" s="48">
        <v>329002634</v>
      </c>
      <c r="G164" s="48">
        <v>981989731</v>
      </c>
      <c r="H164" s="48">
        <v>1796253762</v>
      </c>
      <c r="I164" s="48">
        <v>308662749</v>
      </c>
      <c r="J164" s="48">
        <v>-234359572</v>
      </c>
      <c r="K164" s="48">
        <v>543022321</v>
      </c>
      <c r="N164" s="49"/>
    </row>
    <row r="165" spans="1:14" hidden="1" outlineLevel="1">
      <c r="A165" s="8" t="s">
        <v>330</v>
      </c>
      <c r="B165" s="51">
        <v>-628901755</v>
      </c>
      <c r="C165" s="51">
        <v>0</v>
      </c>
      <c r="D165" s="51"/>
      <c r="E165" s="51">
        <v>0</v>
      </c>
      <c r="F165" s="51">
        <v>0</v>
      </c>
      <c r="G165" s="51">
        <v>0</v>
      </c>
      <c r="H165" s="51">
        <v>0</v>
      </c>
      <c r="I165" s="51">
        <v>-628901755</v>
      </c>
      <c r="J165" s="51">
        <v>-629000000</v>
      </c>
      <c r="K165" s="51">
        <v>98245</v>
      </c>
      <c r="N165" s="49"/>
    </row>
    <row r="166" spans="1:14" hidden="1" outlineLevel="1">
      <c r="A166" s="8" t="s">
        <v>173</v>
      </c>
      <c r="B166" s="51">
        <v>-54310608</v>
      </c>
      <c r="C166" s="51">
        <v>0</v>
      </c>
      <c r="D166" s="51"/>
      <c r="E166" s="51">
        <v>463301</v>
      </c>
      <c r="F166" s="51">
        <v>17873712</v>
      </c>
      <c r="G166" s="51">
        <v>18337013</v>
      </c>
      <c r="H166" s="51">
        <v>0</v>
      </c>
      <c r="I166" s="51">
        <v>-35973595</v>
      </c>
      <c r="J166" s="51">
        <v>-36436905</v>
      </c>
      <c r="K166" s="51">
        <v>463310</v>
      </c>
      <c r="N166" s="49"/>
    </row>
    <row r="167" spans="1:14" hidden="1" outlineLevel="1">
      <c r="A167" s="8" t="s">
        <v>174</v>
      </c>
      <c r="B167" s="51">
        <v>-34791944</v>
      </c>
      <c r="C167" s="51">
        <v>68401915</v>
      </c>
      <c r="D167" s="51"/>
      <c r="E167" s="51">
        <v>13368164</v>
      </c>
      <c r="F167" s="51">
        <v>0</v>
      </c>
      <c r="G167" s="51">
        <v>81770079</v>
      </c>
      <c r="H167" s="51">
        <v>0</v>
      </c>
      <c r="I167" s="51">
        <v>46978135</v>
      </c>
      <c r="J167" s="51">
        <v>54672892</v>
      </c>
      <c r="K167" s="51">
        <v>-7694757</v>
      </c>
      <c r="N167" s="49"/>
    </row>
    <row r="168" spans="1:14" hidden="1" outlineLevel="1">
      <c r="A168" s="8" t="s">
        <v>175</v>
      </c>
      <c r="B168" s="51">
        <v>-17213958</v>
      </c>
      <c r="C168" s="51">
        <v>0</v>
      </c>
      <c r="D168" s="51"/>
      <c r="E168" s="51">
        <v>7247223</v>
      </c>
      <c r="F168" s="51">
        <v>1219014</v>
      </c>
      <c r="G168" s="51">
        <v>8466237</v>
      </c>
      <c r="H168" s="51">
        <v>0</v>
      </c>
      <c r="I168" s="51">
        <v>-8747721</v>
      </c>
      <c r="J168" s="51">
        <v>-12587794</v>
      </c>
      <c r="K168" s="51">
        <v>3840073</v>
      </c>
      <c r="N168" s="49"/>
    </row>
    <row r="169" spans="1:14" hidden="1" outlineLevel="1">
      <c r="A169" s="8" t="s">
        <v>176</v>
      </c>
      <c r="B169" s="51">
        <v>-19024461</v>
      </c>
      <c r="C169" s="51">
        <v>0</v>
      </c>
      <c r="D169" s="51"/>
      <c r="E169" s="51">
        <v>7924090</v>
      </c>
      <c r="F169" s="51">
        <v>2298708</v>
      </c>
      <c r="G169" s="51">
        <v>10222798</v>
      </c>
      <c r="H169" s="51">
        <v>0</v>
      </c>
      <c r="I169" s="51">
        <v>-8801663</v>
      </c>
      <c r="J169" s="51">
        <v>-13862063</v>
      </c>
      <c r="K169" s="51">
        <v>5060400</v>
      </c>
      <c r="N169" s="49"/>
    </row>
    <row r="170" spans="1:14" hidden="1" outlineLevel="1">
      <c r="A170" s="8" t="s">
        <v>177</v>
      </c>
      <c r="B170" s="51">
        <v>-27920583</v>
      </c>
      <c r="C170" s="51">
        <v>0</v>
      </c>
      <c r="D170" s="51"/>
      <c r="E170" s="51">
        <v>36157064</v>
      </c>
      <c r="F170" s="51">
        <v>3317670</v>
      </c>
      <c r="G170" s="51">
        <v>39474734</v>
      </c>
      <c r="H170" s="51">
        <v>0</v>
      </c>
      <c r="I170" s="51">
        <v>11554151</v>
      </c>
      <c r="J170" s="51">
        <v>-21362669</v>
      </c>
      <c r="K170" s="51">
        <v>32916820</v>
      </c>
      <c r="N170" s="49"/>
    </row>
    <row r="171" spans="1:14" hidden="1" outlineLevel="1">
      <c r="A171" s="8" t="s">
        <v>178</v>
      </c>
      <c r="B171" s="51">
        <v>-35940006</v>
      </c>
      <c r="C171" s="51">
        <v>0</v>
      </c>
      <c r="D171" s="51"/>
      <c r="E171" s="51">
        <v>10695816</v>
      </c>
      <c r="F171" s="51">
        <v>4712337</v>
      </c>
      <c r="G171" s="51">
        <v>15408153</v>
      </c>
      <c r="H171" s="51">
        <v>0</v>
      </c>
      <c r="I171" s="51">
        <v>-20531853</v>
      </c>
      <c r="J171" s="51">
        <v>-26696575</v>
      </c>
      <c r="K171" s="51">
        <v>6164722</v>
      </c>
      <c r="N171" s="49"/>
    </row>
    <row r="172" spans="1:14" hidden="1" outlineLevel="1">
      <c r="A172" s="8" t="s">
        <v>179</v>
      </c>
      <c r="B172" s="51">
        <v>-48224736</v>
      </c>
      <c r="C172" s="51">
        <v>0</v>
      </c>
      <c r="D172" s="51"/>
      <c r="E172" s="51">
        <v>18635823</v>
      </c>
      <c r="F172" s="51">
        <v>17019108</v>
      </c>
      <c r="G172" s="51">
        <v>35654931</v>
      </c>
      <c r="H172" s="51">
        <v>0</v>
      </c>
      <c r="I172" s="51">
        <v>-12569805</v>
      </c>
      <c r="J172" s="51">
        <v>-25806107</v>
      </c>
      <c r="K172" s="51">
        <v>13236302</v>
      </c>
      <c r="N172" s="49"/>
    </row>
    <row r="173" spans="1:14" hidden="1" outlineLevel="1">
      <c r="A173" s="8" t="s">
        <v>180</v>
      </c>
      <c r="B173" s="51">
        <v>-776313</v>
      </c>
      <c r="C173" s="51">
        <v>0</v>
      </c>
      <c r="D173" s="51"/>
      <c r="E173" s="51">
        <v>891479</v>
      </c>
      <c r="F173" s="51">
        <v>84393</v>
      </c>
      <c r="G173" s="51">
        <v>975872</v>
      </c>
      <c r="H173" s="51">
        <v>0</v>
      </c>
      <c r="I173" s="51">
        <v>199559</v>
      </c>
      <c r="J173" s="51">
        <v>-438813</v>
      </c>
      <c r="K173" s="51">
        <v>638372</v>
      </c>
      <c r="N173" s="49"/>
    </row>
    <row r="174" spans="1:14" hidden="1" outlineLevel="1">
      <c r="A174" s="8" t="s">
        <v>181</v>
      </c>
      <c r="B174" s="51">
        <v>-193079943</v>
      </c>
      <c r="C174" s="51">
        <v>0</v>
      </c>
      <c r="D174" s="51"/>
      <c r="E174" s="51">
        <v>39723502</v>
      </c>
      <c r="F174" s="51">
        <v>19999458</v>
      </c>
      <c r="G174" s="51">
        <v>59722960</v>
      </c>
      <c r="H174" s="51">
        <v>0</v>
      </c>
      <c r="I174" s="51">
        <v>-133356983</v>
      </c>
      <c r="J174" s="51">
        <v>-119689680</v>
      </c>
      <c r="K174" s="51">
        <v>-13667303</v>
      </c>
      <c r="N174" s="49"/>
    </row>
    <row r="175" spans="1:14" hidden="1" outlineLevel="1">
      <c r="A175" s="8" t="s">
        <v>182</v>
      </c>
      <c r="B175" s="51">
        <v>-206906436</v>
      </c>
      <c r="C175" s="51">
        <v>0</v>
      </c>
      <c r="D175" s="51"/>
      <c r="E175" s="51">
        <v>71460581</v>
      </c>
      <c r="F175" s="51">
        <v>25365861</v>
      </c>
      <c r="G175" s="51">
        <v>96826442</v>
      </c>
      <c r="H175" s="51">
        <v>0</v>
      </c>
      <c r="I175" s="51">
        <v>-110079994</v>
      </c>
      <c r="J175" s="51">
        <v>-144121201</v>
      </c>
      <c r="K175" s="51">
        <v>34041207</v>
      </c>
      <c r="N175" s="49"/>
    </row>
    <row r="176" spans="1:14" hidden="1" outlineLevel="1">
      <c r="A176" s="8" t="s">
        <v>183</v>
      </c>
      <c r="B176" s="51">
        <v>-114314085</v>
      </c>
      <c r="C176" s="51">
        <v>0</v>
      </c>
      <c r="D176" s="51"/>
      <c r="E176" s="51">
        <v>26735335</v>
      </c>
      <c r="F176" s="51">
        <v>20318274</v>
      </c>
      <c r="G176" s="51">
        <v>47053609</v>
      </c>
      <c r="H176" s="51">
        <v>0</v>
      </c>
      <c r="I176" s="51">
        <v>-67260476</v>
      </c>
      <c r="J176" s="51">
        <v>-79692328</v>
      </c>
      <c r="K176" s="51">
        <v>12431852</v>
      </c>
      <c r="N176" s="49"/>
    </row>
    <row r="177" spans="1:14" hidden="1" outlineLevel="1">
      <c r="A177" s="8" t="s">
        <v>184</v>
      </c>
      <c r="B177" s="51">
        <v>-41865849</v>
      </c>
      <c r="C177" s="51">
        <v>0</v>
      </c>
      <c r="D177" s="51"/>
      <c r="E177" s="51">
        <v>13610920</v>
      </c>
      <c r="F177" s="51">
        <v>8895852</v>
      </c>
      <c r="G177" s="51">
        <v>22506772</v>
      </c>
      <c r="H177" s="51">
        <v>0</v>
      </c>
      <c r="I177" s="51">
        <v>-19359077</v>
      </c>
      <c r="J177" s="51">
        <v>-27453064</v>
      </c>
      <c r="K177" s="51">
        <v>8093987</v>
      </c>
      <c r="N177" s="49"/>
    </row>
    <row r="178" spans="1:14" hidden="1" outlineLevel="1">
      <c r="A178" s="8" t="s">
        <v>185</v>
      </c>
      <c r="B178" s="51">
        <v>-50000</v>
      </c>
      <c r="C178" s="51">
        <v>0</v>
      </c>
      <c r="D178" s="51"/>
      <c r="E178" s="51">
        <v>22892791</v>
      </c>
      <c r="F178" s="51">
        <v>9220707</v>
      </c>
      <c r="G178" s="51">
        <v>32113498</v>
      </c>
      <c r="H178" s="51">
        <v>0</v>
      </c>
      <c r="I178" s="51">
        <v>32063498</v>
      </c>
      <c r="J178" s="51">
        <v>0</v>
      </c>
      <c r="K178" s="51">
        <v>32063498</v>
      </c>
      <c r="N178" s="49"/>
    </row>
    <row r="179" spans="1:14" hidden="1" outlineLevel="1">
      <c r="A179" s="8" t="s">
        <v>186</v>
      </c>
      <c r="B179" s="51">
        <v>-20124564</v>
      </c>
      <c r="C179" s="51">
        <v>0</v>
      </c>
      <c r="D179" s="51"/>
      <c r="E179" s="51">
        <v>4052924</v>
      </c>
      <c r="F179" s="51">
        <v>2213694</v>
      </c>
      <c r="G179" s="51">
        <v>6266618</v>
      </c>
      <c r="H179" s="51">
        <v>0</v>
      </c>
      <c r="I179" s="51">
        <v>-13857946</v>
      </c>
      <c r="J179" s="51">
        <v>-16012306</v>
      </c>
      <c r="K179" s="51">
        <v>2154360</v>
      </c>
      <c r="N179" s="49"/>
    </row>
    <row r="180" spans="1:14" hidden="1" outlineLevel="1">
      <c r="A180" s="8" t="s">
        <v>187</v>
      </c>
      <c r="B180" s="51">
        <v>-334208565</v>
      </c>
      <c r="C180" s="51">
        <v>0</v>
      </c>
      <c r="D180" s="51"/>
      <c r="E180" s="51">
        <v>49696423</v>
      </c>
      <c r="F180" s="51">
        <v>76771224</v>
      </c>
      <c r="G180" s="51">
        <v>126467647</v>
      </c>
      <c r="H180" s="51">
        <v>0</v>
      </c>
      <c r="I180" s="51">
        <v>-207740918</v>
      </c>
      <c r="J180" s="51">
        <v>-227195746</v>
      </c>
      <c r="K180" s="51">
        <v>19454828</v>
      </c>
      <c r="N180" s="49"/>
    </row>
    <row r="181" spans="1:14" hidden="1" outlineLevel="1">
      <c r="A181" s="8" t="s">
        <v>188</v>
      </c>
      <c r="B181" s="51">
        <v>-14635431</v>
      </c>
      <c r="C181" s="51">
        <v>0</v>
      </c>
      <c r="D181" s="51"/>
      <c r="E181" s="51">
        <v>0</v>
      </c>
      <c r="F181" s="51">
        <v>2710458</v>
      </c>
      <c r="G181" s="51">
        <v>2710458</v>
      </c>
      <c r="H181" s="51">
        <v>0</v>
      </c>
      <c r="I181" s="51">
        <v>-11924973</v>
      </c>
      <c r="J181" s="51">
        <v>-11924982</v>
      </c>
      <c r="K181" s="51">
        <v>9</v>
      </c>
      <c r="N181" s="49"/>
    </row>
    <row r="182" spans="1:14" hidden="1" outlineLevel="1">
      <c r="A182" s="8" t="s">
        <v>189</v>
      </c>
      <c r="B182" s="51">
        <v>-31893354</v>
      </c>
      <c r="C182" s="51">
        <v>0</v>
      </c>
      <c r="D182" s="51"/>
      <c r="E182" s="51">
        <v>0</v>
      </c>
      <c r="F182" s="51">
        <v>11132739</v>
      </c>
      <c r="G182" s="51">
        <v>11132739</v>
      </c>
      <c r="H182" s="51">
        <v>0</v>
      </c>
      <c r="I182" s="51">
        <v>-20760615</v>
      </c>
      <c r="J182" s="51">
        <v>-20760615</v>
      </c>
      <c r="K182" s="51">
        <v>0</v>
      </c>
      <c r="N182" s="49"/>
    </row>
    <row r="183" spans="1:14" hidden="1" outlineLevel="1">
      <c r="A183" s="8" t="s">
        <v>190</v>
      </c>
      <c r="B183" s="51">
        <v>0</v>
      </c>
      <c r="C183" s="51">
        <v>0</v>
      </c>
      <c r="D183" s="51"/>
      <c r="E183" s="51">
        <v>17475407</v>
      </c>
      <c r="F183" s="51">
        <v>0</v>
      </c>
      <c r="G183" s="51">
        <v>17475407</v>
      </c>
      <c r="H183" s="51">
        <v>0</v>
      </c>
      <c r="I183" s="51">
        <v>17475407</v>
      </c>
      <c r="J183" s="51">
        <v>325000</v>
      </c>
      <c r="K183" s="51">
        <v>17150407</v>
      </c>
      <c r="N183" s="49"/>
    </row>
    <row r="184" spans="1:14" hidden="1" outlineLevel="1">
      <c r="A184" s="8" t="s">
        <v>191</v>
      </c>
      <c r="B184" s="51">
        <v>-12989736</v>
      </c>
      <c r="C184" s="51">
        <v>0</v>
      </c>
      <c r="D184" s="51"/>
      <c r="E184" s="51">
        <v>15943519</v>
      </c>
      <c r="F184" s="51">
        <v>1934865</v>
      </c>
      <c r="G184" s="51">
        <v>17878384</v>
      </c>
      <c r="H184" s="51">
        <v>0</v>
      </c>
      <c r="I184" s="51">
        <v>4888648</v>
      </c>
      <c r="J184" s="51">
        <v>-6975088</v>
      </c>
      <c r="K184" s="51">
        <v>11863736</v>
      </c>
      <c r="N184" s="49"/>
    </row>
    <row r="185" spans="1:14" hidden="1" outlineLevel="1">
      <c r="A185" s="8" t="s">
        <v>192</v>
      </c>
      <c r="B185" s="51">
        <v>-1432548</v>
      </c>
      <c r="C185" s="51">
        <v>0</v>
      </c>
      <c r="D185" s="51"/>
      <c r="E185" s="51">
        <v>95457</v>
      </c>
      <c r="F185" s="51">
        <v>0</v>
      </c>
      <c r="G185" s="51">
        <v>95457</v>
      </c>
      <c r="H185" s="51">
        <v>0</v>
      </c>
      <c r="I185" s="51">
        <v>-1337091</v>
      </c>
      <c r="J185" s="51">
        <v>-1432548</v>
      </c>
      <c r="K185" s="51">
        <v>95457</v>
      </c>
      <c r="N185" s="49"/>
    </row>
    <row r="186" spans="1:14" hidden="1" outlineLevel="1">
      <c r="A186" s="8" t="s">
        <v>193</v>
      </c>
      <c r="B186" s="51">
        <v>-10848825</v>
      </c>
      <c r="C186" s="51">
        <v>0</v>
      </c>
      <c r="D186" s="51"/>
      <c r="E186" s="51">
        <v>579000</v>
      </c>
      <c r="F186" s="51">
        <v>3353589</v>
      </c>
      <c r="G186" s="51">
        <v>3932589</v>
      </c>
      <c r="H186" s="51">
        <v>0</v>
      </c>
      <c r="I186" s="51">
        <v>-6916236</v>
      </c>
      <c r="J186" s="51">
        <v>-7575759</v>
      </c>
      <c r="K186" s="51">
        <v>659523</v>
      </c>
      <c r="N186" s="49"/>
    </row>
    <row r="187" spans="1:14" hidden="1" outlineLevel="1">
      <c r="A187" s="8" t="s">
        <v>194</v>
      </c>
      <c r="B187" s="51">
        <v>-34097283</v>
      </c>
      <c r="C187" s="51">
        <v>0</v>
      </c>
      <c r="D187" s="51"/>
      <c r="E187" s="51">
        <v>10685304</v>
      </c>
      <c r="F187" s="51">
        <v>2883591</v>
      </c>
      <c r="G187" s="51">
        <v>13568895</v>
      </c>
      <c r="H187" s="51">
        <v>0</v>
      </c>
      <c r="I187" s="51">
        <v>-20528388</v>
      </c>
      <c r="J187" s="51">
        <v>-24875818</v>
      </c>
      <c r="K187" s="51">
        <v>4347430</v>
      </c>
      <c r="N187" s="49"/>
    </row>
    <row r="188" spans="1:14" hidden="1" outlineLevel="1">
      <c r="A188" s="8" t="s">
        <v>195</v>
      </c>
      <c r="B188" s="51">
        <v>0</v>
      </c>
      <c r="C188" s="51">
        <v>0</v>
      </c>
      <c r="D188" s="51"/>
      <c r="E188" s="51">
        <v>91043</v>
      </c>
      <c r="F188" s="51">
        <v>0</v>
      </c>
      <c r="G188" s="51">
        <v>91043</v>
      </c>
      <c r="H188" s="51">
        <v>0</v>
      </c>
      <c r="I188" s="51">
        <v>91043</v>
      </c>
      <c r="J188" s="51">
        <v>15000</v>
      </c>
      <c r="K188" s="51">
        <v>76043</v>
      </c>
      <c r="N188" s="49"/>
    </row>
    <row r="189" spans="1:14" hidden="1" outlineLevel="1">
      <c r="A189" s="8" t="s">
        <v>196</v>
      </c>
      <c r="B189" s="51">
        <v>-16777727</v>
      </c>
      <c r="C189" s="51">
        <v>0</v>
      </c>
      <c r="D189" s="51"/>
      <c r="E189" s="51">
        <v>8030272</v>
      </c>
      <c r="F189" s="51">
        <v>3241449</v>
      </c>
      <c r="G189" s="51">
        <v>11271721</v>
      </c>
      <c r="H189" s="51">
        <v>0</v>
      </c>
      <c r="I189" s="51">
        <v>-5506006</v>
      </c>
      <c r="J189" s="51">
        <v>-8847706</v>
      </c>
      <c r="K189" s="51">
        <v>3341700</v>
      </c>
      <c r="N189" s="49"/>
    </row>
    <row r="190" spans="1:14" hidden="1" outlineLevel="1">
      <c r="A190" s="8" t="s">
        <v>197</v>
      </c>
      <c r="B190" s="51">
        <v>-15472107</v>
      </c>
      <c r="C190" s="51">
        <v>0</v>
      </c>
      <c r="D190" s="51"/>
      <c r="E190" s="51">
        <v>0</v>
      </c>
      <c r="F190" s="51">
        <v>3184428</v>
      </c>
      <c r="G190" s="51">
        <v>3184428</v>
      </c>
      <c r="H190" s="51">
        <v>0</v>
      </c>
      <c r="I190" s="51">
        <v>-12287679</v>
      </c>
      <c r="J190" s="51">
        <v>-13083786</v>
      </c>
      <c r="K190" s="51">
        <v>796107</v>
      </c>
      <c r="N190" s="49"/>
    </row>
    <row r="191" spans="1:14" hidden="1" outlineLevel="1">
      <c r="A191" s="8" t="s">
        <v>198</v>
      </c>
      <c r="B191" s="51">
        <v>0</v>
      </c>
      <c r="C191" s="51">
        <v>0</v>
      </c>
      <c r="D191" s="51"/>
      <c r="E191" s="51">
        <v>29637</v>
      </c>
      <c r="F191" s="51">
        <v>2129733</v>
      </c>
      <c r="G191" s="51">
        <v>2159370</v>
      </c>
      <c r="H191" s="51">
        <v>0</v>
      </c>
      <c r="I191" s="51">
        <v>2159370</v>
      </c>
      <c r="J191" s="51">
        <v>2129724</v>
      </c>
      <c r="K191" s="51">
        <v>29646</v>
      </c>
      <c r="N191" s="49"/>
    </row>
    <row r="192" spans="1:14" hidden="1" outlineLevel="1">
      <c r="A192" s="8" t="s">
        <v>199</v>
      </c>
      <c r="B192" s="51">
        <v>-247212099</v>
      </c>
      <c r="C192" s="51">
        <v>0</v>
      </c>
      <c r="D192" s="51"/>
      <c r="E192" s="51">
        <v>82191101</v>
      </c>
      <c r="F192" s="51">
        <v>47913731</v>
      </c>
      <c r="G192" s="51">
        <v>130104832</v>
      </c>
      <c r="H192" s="51">
        <v>0</v>
      </c>
      <c r="I192" s="51">
        <v>-117107267</v>
      </c>
      <c r="J192" s="51">
        <v>-158883173</v>
      </c>
      <c r="K192" s="51">
        <v>41775906</v>
      </c>
      <c r="N192" s="49"/>
    </row>
    <row r="193" spans="1:14" hidden="1" outlineLevel="1">
      <c r="A193" s="8" t="s">
        <v>200</v>
      </c>
      <c r="B193" s="51">
        <v>-34551954</v>
      </c>
      <c r="C193" s="51">
        <v>0</v>
      </c>
      <c r="D193" s="51"/>
      <c r="E193" s="51">
        <v>313213</v>
      </c>
      <c r="F193" s="51">
        <v>8917542</v>
      </c>
      <c r="G193" s="51">
        <v>9230755</v>
      </c>
      <c r="H193" s="51">
        <v>0</v>
      </c>
      <c r="I193" s="51">
        <v>-25321199</v>
      </c>
      <c r="J193" s="51">
        <v>-25654509</v>
      </c>
      <c r="K193" s="51">
        <v>333310</v>
      </c>
      <c r="N193" s="49"/>
    </row>
    <row r="194" spans="1:14" hidden="1" outlineLevel="1">
      <c r="A194" s="8" t="s">
        <v>201</v>
      </c>
      <c r="B194" s="51">
        <v>-3695895</v>
      </c>
      <c r="C194" s="51">
        <v>0</v>
      </c>
      <c r="D194" s="51"/>
      <c r="E194" s="51">
        <v>1549420</v>
      </c>
      <c r="F194" s="51">
        <v>452475</v>
      </c>
      <c r="G194" s="51">
        <v>2001895</v>
      </c>
      <c r="H194" s="51">
        <v>0</v>
      </c>
      <c r="I194" s="51">
        <v>-1694000</v>
      </c>
      <c r="J194" s="51">
        <v>-1872616</v>
      </c>
      <c r="K194" s="51">
        <v>178616</v>
      </c>
      <c r="N194" s="49"/>
    </row>
    <row r="195" spans="1:14" hidden="1" outlineLevel="1">
      <c r="A195" s="8" t="s">
        <v>202</v>
      </c>
      <c r="B195" s="51">
        <v>-114326919</v>
      </c>
      <c r="C195" s="51">
        <v>0</v>
      </c>
      <c r="D195" s="51"/>
      <c r="E195" s="51">
        <v>41032668</v>
      </c>
      <c r="F195" s="51">
        <v>15621120</v>
      </c>
      <c r="G195" s="51">
        <v>56653788</v>
      </c>
      <c r="H195" s="51">
        <v>0</v>
      </c>
      <c r="I195" s="51">
        <v>-57673131</v>
      </c>
      <c r="J195" s="51">
        <v>-77257136</v>
      </c>
      <c r="K195" s="51">
        <v>19584005</v>
      </c>
      <c r="N195" s="49"/>
    </row>
    <row r="196" spans="1:14" hidden="1" outlineLevel="1">
      <c r="A196" s="8" t="s">
        <v>203</v>
      </c>
      <c r="B196" s="51">
        <v>-27578772</v>
      </c>
      <c r="C196" s="51">
        <v>0</v>
      </c>
      <c r="D196" s="51"/>
      <c r="E196" s="51">
        <v>2659508</v>
      </c>
      <c r="F196" s="51">
        <v>7299000</v>
      </c>
      <c r="G196" s="51">
        <v>9958508</v>
      </c>
      <c r="H196" s="51">
        <v>0</v>
      </c>
      <c r="I196" s="51">
        <v>-17620264</v>
      </c>
      <c r="J196" s="51">
        <v>-17667043</v>
      </c>
      <c r="K196" s="51">
        <v>46779</v>
      </c>
      <c r="N196" s="49"/>
    </row>
    <row r="197" spans="1:14" hidden="1" outlineLevel="1">
      <c r="A197" s="8" t="s">
        <v>204</v>
      </c>
      <c r="B197" s="51">
        <v>-9321831</v>
      </c>
      <c r="C197" s="51">
        <v>0</v>
      </c>
      <c r="D197" s="51"/>
      <c r="E197" s="51">
        <v>0</v>
      </c>
      <c r="F197" s="51">
        <v>3232836</v>
      </c>
      <c r="G197" s="51">
        <v>3232836</v>
      </c>
      <c r="H197" s="51">
        <v>0</v>
      </c>
      <c r="I197" s="51">
        <v>-6088995</v>
      </c>
      <c r="J197" s="51">
        <v>-6356925</v>
      </c>
      <c r="K197" s="51">
        <v>267930</v>
      </c>
      <c r="N197" s="49"/>
    </row>
    <row r="198" spans="1:14" hidden="1" outlineLevel="1">
      <c r="A198" s="8" t="s">
        <v>205</v>
      </c>
      <c r="B198" s="51">
        <v>-7519851</v>
      </c>
      <c r="C198" s="51">
        <v>0</v>
      </c>
      <c r="D198" s="51"/>
      <c r="E198" s="51">
        <v>0</v>
      </c>
      <c r="F198" s="51">
        <v>4582467</v>
      </c>
      <c r="G198" s="51">
        <v>4582467</v>
      </c>
      <c r="H198" s="51">
        <v>0</v>
      </c>
      <c r="I198" s="51">
        <v>-2937384</v>
      </c>
      <c r="J198" s="51">
        <v>-4272318</v>
      </c>
      <c r="K198" s="51">
        <v>1334934</v>
      </c>
      <c r="N198" s="49"/>
    </row>
    <row r="199" spans="1:14" hidden="1" outlineLevel="1">
      <c r="A199" s="8" t="s">
        <v>206</v>
      </c>
      <c r="B199" s="51">
        <v>-35942976</v>
      </c>
      <c r="C199" s="51">
        <v>0</v>
      </c>
      <c r="D199" s="51"/>
      <c r="E199" s="51">
        <v>26261391</v>
      </c>
      <c r="F199" s="51">
        <v>1102599</v>
      </c>
      <c r="G199" s="51">
        <v>27363990</v>
      </c>
      <c r="H199" s="51">
        <v>0</v>
      </c>
      <c r="I199" s="51">
        <v>-8578986</v>
      </c>
      <c r="J199" s="51">
        <v>189785758</v>
      </c>
      <c r="K199" s="51">
        <v>-198364744</v>
      </c>
      <c r="N199" s="49"/>
    </row>
    <row r="200" spans="1:14" hidden="1" outlineLevel="1">
      <c r="A200" s="8" t="s">
        <v>207</v>
      </c>
      <c r="B200" s="51">
        <v>-20331234</v>
      </c>
      <c r="C200" s="51">
        <v>0</v>
      </c>
      <c r="D200" s="51"/>
      <c r="E200" s="51">
        <v>18475851</v>
      </c>
      <c r="F200" s="51">
        <v>0</v>
      </c>
      <c r="G200" s="51">
        <v>18475851</v>
      </c>
      <c r="H200" s="51">
        <v>0</v>
      </c>
      <c r="I200" s="51">
        <v>-1855383</v>
      </c>
      <c r="J200" s="51">
        <v>-960657</v>
      </c>
      <c r="K200" s="51">
        <v>-894726</v>
      </c>
      <c r="N200" s="49"/>
    </row>
    <row r="201" spans="1:14" hidden="1" outlineLevel="1">
      <c r="A201" s="8" t="s">
        <v>208</v>
      </c>
      <c r="B201" s="51">
        <v>-22648608</v>
      </c>
      <c r="C201" s="51">
        <v>0</v>
      </c>
      <c r="D201" s="51"/>
      <c r="E201" s="51">
        <v>20041415</v>
      </c>
      <c r="F201" s="51">
        <v>0</v>
      </c>
      <c r="G201" s="51">
        <v>20041415</v>
      </c>
      <c r="H201" s="51">
        <v>0</v>
      </c>
      <c r="I201" s="51">
        <v>-2607193</v>
      </c>
      <c r="J201" s="51">
        <v>-6227342</v>
      </c>
      <c r="K201" s="51">
        <v>3620149</v>
      </c>
      <c r="N201" s="49"/>
    </row>
    <row r="202" spans="1:14" hidden="1" outlineLevel="1">
      <c r="A202" s="8" t="s">
        <v>209</v>
      </c>
      <c r="B202" s="51">
        <v>-30649788</v>
      </c>
      <c r="C202" s="51">
        <v>0</v>
      </c>
      <c r="D202" s="51"/>
      <c r="E202" s="51">
        <v>15500949</v>
      </c>
      <c r="F202" s="51">
        <v>0</v>
      </c>
      <c r="G202" s="51">
        <v>15500949</v>
      </c>
      <c r="H202" s="51">
        <v>0</v>
      </c>
      <c r="I202" s="51">
        <v>-15148839</v>
      </c>
      <c r="J202" s="51">
        <v>-9291140</v>
      </c>
      <c r="K202" s="51">
        <v>-5857699</v>
      </c>
      <c r="N202" s="49"/>
    </row>
    <row r="203" spans="1:14" hidden="1" outlineLevel="1">
      <c r="A203" s="8" t="s">
        <v>210</v>
      </c>
      <c r="B203" s="51">
        <v>0</v>
      </c>
      <c r="C203" s="51">
        <v>0</v>
      </c>
      <c r="D203" s="51"/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N203" s="49"/>
    </row>
    <row r="204" spans="1:14" hidden="1" outlineLevel="1">
      <c r="A204" s="8" t="s">
        <v>211</v>
      </c>
      <c r="B204" s="51">
        <v>0</v>
      </c>
      <c r="C204" s="51">
        <v>0</v>
      </c>
      <c r="D204" s="51"/>
      <c r="E204" s="51">
        <v>74591</v>
      </c>
      <c r="F204" s="51">
        <v>0</v>
      </c>
      <c r="G204" s="51">
        <v>0</v>
      </c>
      <c r="H204" s="51">
        <v>1796253762</v>
      </c>
      <c r="I204" s="51">
        <v>1796328353</v>
      </c>
      <c r="J204" s="51">
        <v>1302986466</v>
      </c>
      <c r="K204" s="51">
        <v>493341887</v>
      </c>
      <c r="N204" s="49"/>
    </row>
    <row r="205" spans="1:14" collapsed="1">
      <c r="A205" s="47" t="s">
        <v>212</v>
      </c>
      <c r="B205" s="48">
        <v>-76566478</v>
      </c>
      <c r="C205" s="48">
        <v>56187583</v>
      </c>
      <c r="D205" s="48"/>
      <c r="E205" s="48">
        <v>28903336</v>
      </c>
      <c r="F205" s="48">
        <v>2324844</v>
      </c>
      <c r="G205" s="48">
        <v>87415763</v>
      </c>
      <c r="H205" s="48">
        <v>0</v>
      </c>
      <c r="I205" s="48">
        <v>10849285</v>
      </c>
      <c r="J205" s="48">
        <v>11031725</v>
      </c>
      <c r="K205" s="48">
        <v>-182440</v>
      </c>
      <c r="N205" s="49"/>
    </row>
    <row r="206" spans="1:14" hidden="1" outlineLevel="1">
      <c r="A206" s="8" t="s">
        <v>213</v>
      </c>
      <c r="B206" s="51">
        <v>-72984538</v>
      </c>
      <c r="C206" s="51">
        <v>56187583</v>
      </c>
      <c r="D206" s="51"/>
      <c r="E206" s="51">
        <v>20663602</v>
      </c>
      <c r="F206" s="51">
        <v>0</v>
      </c>
      <c r="G206" s="51">
        <v>76851185</v>
      </c>
      <c r="H206" s="51">
        <v>0</v>
      </c>
      <c r="I206" s="51">
        <v>3866647</v>
      </c>
      <c r="J206" s="51">
        <v>2618631</v>
      </c>
      <c r="K206" s="51">
        <v>1248016</v>
      </c>
      <c r="N206" s="49"/>
    </row>
    <row r="207" spans="1:14" hidden="1" outlineLevel="1">
      <c r="A207" s="8" t="s">
        <v>214</v>
      </c>
      <c r="B207" s="51">
        <v>-1108637</v>
      </c>
      <c r="C207" s="51">
        <v>0</v>
      </c>
      <c r="D207" s="51"/>
      <c r="E207" s="51">
        <v>2108556</v>
      </c>
      <c r="F207" s="51">
        <v>1662822</v>
      </c>
      <c r="G207" s="51">
        <v>3771378</v>
      </c>
      <c r="H207" s="51">
        <v>0</v>
      </c>
      <c r="I207" s="51">
        <v>2662741</v>
      </c>
      <c r="J207" s="51">
        <v>1286250</v>
      </c>
      <c r="K207" s="51">
        <v>1376491</v>
      </c>
      <c r="N207" s="49"/>
    </row>
    <row r="208" spans="1:14" hidden="1" outlineLevel="1">
      <c r="A208" s="8" t="s">
        <v>215</v>
      </c>
      <c r="B208" s="51">
        <v>-2473303</v>
      </c>
      <c r="C208" s="51">
        <v>0</v>
      </c>
      <c r="D208" s="51"/>
      <c r="E208" s="51">
        <v>6131178</v>
      </c>
      <c r="F208" s="51">
        <v>662022</v>
      </c>
      <c r="G208" s="51">
        <v>6793200</v>
      </c>
      <c r="H208" s="51">
        <v>0</v>
      </c>
      <c r="I208" s="51">
        <v>4319897</v>
      </c>
      <c r="J208" s="51">
        <v>7126844</v>
      </c>
      <c r="K208" s="51">
        <v>-2806947</v>
      </c>
      <c r="N208" s="49"/>
    </row>
    <row r="209" spans="1:15" collapsed="1">
      <c r="A209" s="47" t="s">
        <v>216</v>
      </c>
      <c r="B209" s="48">
        <v>0</v>
      </c>
      <c r="C209" s="48">
        <v>0</v>
      </c>
      <c r="D209" s="48"/>
      <c r="E209" s="48">
        <v>0</v>
      </c>
      <c r="F209" s="48">
        <v>0</v>
      </c>
      <c r="G209" s="48">
        <v>0</v>
      </c>
      <c r="H209" s="48">
        <v>4026</v>
      </c>
      <c r="I209" s="48">
        <v>4026</v>
      </c>
      <c r="J209" s="48">
        <v>0</v>
      </c>
      <c r="K209" s="48">
        <v>4026</v>
      </c>
      <c r="N209" s="49"/>
    </row>
    <row r="210" spans="1:15" hidden="1" outlineLevel="1">
      <c r="A210" s="8" t="s">
        <v>217</v>
      </c>
      <c r="B210" s="51">
        <v>0</v>
      </c>
      <c r="C210" s="51">
        <v>0</v>
      </c>
      <c r="D210" s="51"/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N210" s="49"/>
    </row>
    <row r="211" spans="1:15" hidden="1" outlineLevel="1">
      <c r="A211" s="8" t="s">
        <v>218</v>
      </c>
      <c r="B211" s="51">
        <v>0</v>
      </c>
      <c r="C211" s="51">
        <v>0</v>
      </c>
      <c r="D211" s="51"/>
      <c r="E211" s="51">
        <v>0</v>
      </c>
      <c r="F211" s="51">
        <v>0</v>
      </c>
      <c r="G211" s="51">
        <v>0</v>
      </c>
      <c r="H211" s="51">
        <v>4026</v>
      </c>
      <c r="I211" s="51">
        <v>4026</v>
      </c>
      <c r="J211" s="51">
        <v>0</v>
      </c>
      <c r="K211" s="51">
        <v>4026</v>
      </c>
      <c r="N211" s="49"/>
    </row>
    <row r="212" spans="1:15" collapsed="1">
      <c r="A212" s="47" t="s">
        <v>219</v>
      </c>
      <c r="B212" s="48">
        <v>0</v>
      </c>
      <c r="C212" s="48">
        <v>0</v>
      </c>
      <c r="D212" s="48"/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N212" s="49"/>
    </row>
    <row r="213" spans="1:15" hidden="1" outlineLevel="1">
      <c r="A213" s="8" t="s">
        <v>220</v>
      </c>
      <c r="B213" s="51">
        <v>0</v>
      </c>
      <c r="C213" s="51">
        <v>0</v>
      </c>
      <c r="D213" s="51"/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N213" s="49"/>
    </row>
    <row r="214" spans="1:15" hidden="1" outlineLevel="1">
      <c r="A214" s="8" t="s">
        <v>221</v>
      </c>
      <c r="B214" s="51">
        <v>0</v>
      </c>
      <c r="C214" s="51">
        <v>0</v>
      </c>
      <c r="D214" s="51"/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N214" s="49"/>
    </row>
    <row r="215" spans="1:15" collapsed="1">
      <c r="A215" s="47" t="s">
        <v>222</v>
      </c>
      <c r="B215" s="48">
        <v>2994492242</v>
      </c>
      <c r="C215" s="48"/>
      <c r="D215" s="48"/>
      <c r="E215" s="48">
        <v>-2994492242</v>
      </c>
      <c r="F215" s="48">
        <v>0</v>
      </c>
      <c r="G215" s="48">
        <v>-2994492242</v>
      </c>
      <c r="H215" s="48"/>
      <c r="I215" s="48">
        <v>0</v>
      </c>
      <c r="J215" s="48">
        <v>0</v>
      </c>
      <c r="K215" s="48"/>
    </row>
    <row r="216" spans="1:15" ht="6.75" customHeight="1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O216" s="49"/>
    </row>
    <row r="217" spans="1:15" ht="15">
      <c r="B217" s="56"/>
      <c r="C217" s="56"/>
      <c r="D217" s="56"/>
      <c r="E217" s="56"/>
      <c r="F217" s="56"/>
      <c r="G217" s="49"/>
      <c r="H217" s="57" t="s">
        <v>223</v>
      </c>
      <c r="I217" s="58">
        <v>-263280612</v>
      </c>
      <c r="J217" s="58">
        <v>-238247529</v>
      </c>
      <c r="K217" s="58">
        <v>-25033083</v>
      </c>
      <c r="N217" s="49"/>
      <c r="O217" s="49"/>
    </row>
    <row r="218" spans="1:15">
      <c r="B218" s="56"/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1:15">
      <c r="B219" s="56"/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1:15">
      <c r="B220" s="56"/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1:15" ht="14.25" customHeight="1">
      <c r="A221" s="47" t="s">
        <v>224</v>
      </c>
      <c r="B221" s="48">
        <v>-238407701</v>
      </c>
      <c r="C221" s="48">
        <v>41736126</v>
      </c>
      <c r="D221" s="48"/>
      <c r="E221" s="48">
        <v>124348946</v>
      </c>
      <c r="F221" s="48">
        <v>16072227</v>
      </c>
      <c r="G221" s="48">
        <v>182157299</v>
      </c>
      <c r="H221" s="48">
        <v>0</v>
      </c>
      <c r="I221" s="48">
        <v>-56250402</v>
      </c>
      <c r="J221" s="48">
        <v>-59546661</v>
      </c>
      <c r="K221" s="48">
        <v>3296259</v>
      </c>
    </row>
    <row r="222" spans="1:15" hidden="1" outlineLevel="1">
      <c r="A222" s="8" t="s">
        <v>225</v>
      </c>
      <c r="B222" s="51">
        <v>-226684454</v>
      </c>
      <c r="C222" s="51">
        <v>0</v>
      </c>
      <c r="D222" s="51"/>
      <c r="E222" s="51">
        <v>0</v>
      </c>
      <c r="F222" s="51">
        <v>0</v>
      </c>
      <c r="G222" s="51">
        <v>0</v>
      </c>
      <c r="H222" s="51">
        <v>0</v>
      </c>
      <c r="I222" s="51">
        <v>-226684454</v>
      </c>
      <c r="J222" s="51">
        <v>-221099999</v>
      </c>
      <c r="K222" s="51">
        <v>-5584455</v>
      </c>
    </row>
    <row r="223" spans="1:15" hidden="1" outlineLevel="1">
      <c r="A223" s="8" t="s">
        <v>226</v>
      </c>
      <c r="B223" s="51">
        <v>0</v>
      </c>
      <c r="C223" s="51">
        <v>0</v>
      </c>
      <c r="D223" s="51"/>
      <c r="E223" s="51">
        <v>64081324</v>
      </c>
      <c r="F223" s="51">
        <v>0</v>
      </c>
      <c r="G223" s="51">
        <v>64081324</v>
      </c>
      <c r="H223" s="51">
        <v>0</v>
      </c>
      <c r="I223" s="51">
        <v>64081324</v>
      </c>
      <c r="J223" s="51">
        <v>61534485</v>
      </c>
      <c r="K223" s="51">
        <v>2546839</v>
      </c>
    </row>
    <row r="224" spans="1:15" hidden="1" outlineLevel="1">
      <c r="A224" s="8" t="s">
        <v>227</v>
      </c>
      <c r="B224" s="51">
        <v>0</v>
      </c>
      <c r="C224" s="51">
        <v>0</v>
      </c>
      <c r="D224" s="51"/>
      <c r="E224" s="51">
        <v>39621829</v>
      </c>
      <c r="F224" s="51">
        <v>0</v>
      </c>
      <c r="G224" s="51">
        <v>39621829</v>
      </c>
      <c r="H224" s="51">
        <v>0</v>
      </c>
      <c r="I224" s="51">
        <v>39621829</v>
      </c>
      <c r="J224" s="51">
        <v>24956254</v>
      </c>
      <c r="K224" s="51">
        <v>14665575</v>
      </c>
    </row>
    <row r="225" spans="1:11" hidden="1" outlineLevel="1">
      <c r="A225" s="8" t="s">
        <v>228</v>
      </c>
      <c r="B225" s="51">
        <v>-11723247</v>
      </c>
      <c r="C225" s="51">
        <v>41736126</v>
      </c>
      <c r="D225" s="51"/>
      <c r="E225" s="51">
        <v>20645793</v>
      </c>
      <c r="F225" s="51">
        <v>0</v>
      </c>
      <c r="G225" s="51">
        <v>62381919</v>
      </c>
      <c r="H225" s="51">
        <v>0</v>
      </c>
      <c r="I225" s="51">
        <v>50658672</v>
      </c>
      <c r="J225" s="51">
        <v>57385429</v>
      </c>
      <c r="K225" s="51">
        <v>-6726757</v>
      </c>
    </row>
    <row r="226" spans="1:11" hidden="1" outlineLevel="1">
      <c r="A226" s="8" t="s">
        <v>229</v>
      </c>
      <c r="B226" s="51">
        <v>0</v>
      </c>
      <c r="C226" s="51">
        <v>0</v>
      </c>
      <c r="D226" s="51"/>
      <c r="E226" s="51">
        <v>0</v>
      </c>
      <c r="F226" s="51">
        <v>16072227</v>
      </c>
      <c r="G226" s="51">
        <v>16072227</v>
      </c>
      <c r="H226" s="51">
        <v>0</v>
      </c>
      <c r="I226" s="51">
        <v>16072227</v>
      </c>
      <c r="J226" s="51">
        <v>17677170</v>
      </c>
      <c r="K226" s="51">
        <v>-1604943</v>
      </c>
    </row>
    <row r="227" spans="1:11" collapsed="1">
      <c r="A227" s="47" t="s">
        <v>230</v>
      </c>
      <c r="B227" s="48">
        <v>-413632213</v>
      </c>
      <c r="C227" s="48">
        <v>0</v>
      </c>
      <c r="D227" s="48">
        <v>0</v>
      </c>
      <c r="E227" s="48">
        <v>352050830</v>
      </c>
      <c r="F227" s="48">
        <v>14884092</v>
      </c>
      <c r="G227" s="48">
        <v>366934922</v>
      </c>
      <c r="H227" s="48">
        <v>-978646</v>
      </c>
      <c r="I227" s="48">
        <v>-47675937</v>
      </c>
      <c r="J227" s="48">
        <v>-13512529</v>
      </c>
      <c r="K227" s="48">
        <v>-34163408</v>
      </c>
    </row>
    <row r="228" spans="1:11" hidden="1" outlineLevel="1">
      <c r="A228" s="8" t="s">
        <v>231</v>
      </c>
      <c r="B228" s="51">
        <v>-413148342</v>
      </c>
      <c r="C228" s="51">
        <v>0</v>
      </c>
      <c r="D228" s="51"/>
      <c r="E228" s="51">
        <v>0</v>
      </c>
      <c r="F228" s="51">
        <v>0</v>
      </c>
      <c r="G228" s="51">
        <v>0</v>
      </c>
      <c r="H228" s="51">
        <v>0</v>
      </c>
      <c r="I228" s="51">
        <v>-413148342</v>
      </c>
      <c r="J228" s="51">
        <v>-400250000</v>
      </c>
      <c r="K228" s="51">
        <v>-12898342</v>
      </c>
    </row>
    <row r="229" spans="1:11" hidden="1" outlineLevel="1">
      <c r="A229" s="8" t="s">
        <v>232</v>
      </c>
      <c r="B229" s="51">
        <v>-483871</v>
      </c>
      <c r="C229" s="51"/>
      <c r="D229" s="51"/>
      <c r="E229" s="51">
        <v>106630974</v>
      </c>
      <c r="F229" s="51">
        <v>0</v>
      </c>
      <c r="G229" s="51">
        <v>106630974</v>
      </c>
      <c r="H229" s="51">
        <v>0</v>
      </c>
      <c r="I229" s="51">
        <v>106147103</v>
      </c>
      <c r="J229" s="51">
        <v>97147586</v>
      </c>
      <c r="K229" s="51">
        <v>8999517</v>
      </c>
    </row>
    <row r="230" spans="1:11" hidden="1" outlineLevel="1">
      <c r="A230" s="8" t="s">
        <v>233</v>
      </c>
      <c r="B230" s="51">
        <v>0</v>
      </c>
      <c r="C230" s="51">
        <v>0</v>
      </c>
      <c r="D230" s="51"/>
      <c r="E230" s="51">
        <v>216584630</v>
      </c>
      <c r="F230" s="51">
        <v>0</v>
      </c>
      <c r="G230" s="51">
        <v>216584630</v>
      </c>
      <c r="H230" s="51">
        <v>0</v>
      </c>
      <c r="I230" s="51">
        <v>216584630</v>
      </c>
      <c r="J230" s="51">
        <v>215820000</v>
      </c>
      <c r="K230" s="51">
        <v>764630</v>
      </c>
    </row>
    <row r="231" spans="1:11" hidden="1" outlineLevel="1">
      <c r="A231" s="8" t="s">
        <v>234</v>
      </c>
      <c r="B231" s="51">
        <v>0</v>
      </c>
      <c r="C231" s="51">
        <v>0</v>
      </c>
      <c r="D231" s="51"/>
      <c r="E231" s="51">
        <v>26547342</v>
      </c>
      <c r="F231" s="51">
        <v>0</v>
      </c>
      <c r="G231" s="51">
        <v>26547342</v>
      </c>
      <c r="H231" s="51">
        <v>0</v>
      </c>
      <c r="I231" s="51">
        <v>26547342</v>
      </c>
      <c r="J231" s="51">
        <v>57295276</v>
      </c>
      <c r="K231" s="51">
        <v>-30747934</v>
      </c>
    </row>
    <row r="232" spans="1:11" hidden="1" outlineLevel="1">
      <c r="A232" s="8" t="s">
        <v>235</v>
      </c>
      <c r="B232" s="51">
        <v>0</v>
      </c>
      <c r="C232" s="51">
        <v>0</v>
      </c>
      <c r="D232" s="51"/>
      <c r="E232" s="51">
        <v>2059243</v>
      </c>
      <c r="F232" s="51">
        <v>0</v>
      </c>
      <c r="G232" s="51">
        <v>2059243</v>
      </c>
      <c r="H232" s="51">
        <v>0</v>
      </c>
      <c r="I232" s="51">
        <v>2059243</v>
      </c>
      <c r="J232" s="51">
        <v>1709695</v>
      </c>
      <c r="K232" s="51">
        <v>349548</v>
      </c>
    </row>
    <row r="233" spans="1:11" hidden="1" outlineLevel="1">
      <c r="A233" s="8" t="s">
        <v>236</v>
      </c>
      <c r="B233" s="51">
        <v>0</v>
      </c>
      <c r="C233" s="51">
        <v>0</v>
      </c>
      <c r="D233" s="51"/>
      <c r="E233" s="51">
        <v>228641</v>
      </c>
      <c r="F233" s="51">
        <v>0</v>
      </c>
      <c r="G233" s="51">
        <v>228641</v>
      </c>
      <c r="H233" s="51">
        <v>-1149747</v>
      </c>
      <c r="I233" s="51">
        <v>-921106</v>
      </c>
      <c r="J233" s="51">
        <v>-1080000</v>
      </c>
      <c r="K233" s="51">
        <v>158894</v>
      </c>
    </row>
    <row r="234" spans="1:11" hidden="1" outlineLevel="1">
      <c r="A234" s="8" t="s">
        <v>237</v>
      </c>
      <c r="B234" s="51">
        <v>0</v>
      </c>
      <c r="C234" s="51">
        <v>0</v>
      </c>
      <c r="D234" s="51"/>
      <c r="E234" s="51">
        <v>0</v>
      </c>
      <c r="F234" s="51">
        <v>0</v>
      </c>
      <c r="G234" s="51">
        <v>0</v>
      </c>
      <c r="H234" s="51">
        <v>171101</v>
      </c>
      <c r="I234" s="51">
        <v>171101</v>
      </c>
      <c r="J234" s="51">
        <v>0</v>
      </c>
      <c r="K234" s="51">
        <v>171101</v>
      </c>
    </row>
    <row r="235" spans="1:11" hidden="1" outlineLevel="1">
      <c r="A235" s="8" t="s">
        <v>238</v>
      </c>
      <c r="B235" s="51">
        <v>0</v>
      </c>
      <c r="C235" s="51">
        <v>0</v>
      </c>
      <c r="D235" s="51"/>
      <c r="E235" s="51">
        <v>0</v>
      </c>
      <c r="F235" s="51">
        <v>14884092</v>
      </c>
      <c r="G235" s="51">
        <v>14884092</v>
      </c>
      <c r="H235" s="51">
        <v>0</v>
      </c>
      <c r="I235" s="51">
        <v>14884092</v>
      </c>
      <c r="J235" s="51">
        <v>15844914</v>
      </c>
      <c r="K235" s="51">
        <v>-960822</v>
      </c>
    </row>
    <row r="236" spans="1:11" collapsed="1">
      <c r="A236" s="47" t="s">
        <v>239</v>
      </c>
      <c r="B236" s="48">
        <v>-61045630</v>
      </c>
      <c r="C236" s="48">
        <v>0</v>
      </c>
      <c r="D236" s="48"/>
      <c r="E236" s="48">
        <v>61789497</v>
      </c>
      <c r="F236" s="48">
        <v>7092531</v>
      </c>
      <c r="G236" s="48">
        <v>68882028</v>
      </c>
      <c r="H236" s="48">
        <v>28832476</v>
      </c>
      <c r="I236" s="48">
        <v>36668874</v>
      </c>
      <c r="J236" s="48">
        <v>20916589</v>
      </c>
      <c r="K236" s="48">
        <v>15752285</v>
      </c>
    </row>
    <row r="237" spans="1:11">
      <c r="A237" s="47" t="s">
        <v>240</v>
      </c>
      <c r="B237" s="48">
        <v>-22163536</v>
      </c>
      <c r="C237" s="48">
        <v>0</v>
      </c>
      <c r="D237" s="48"/>
      <c r="E237" s="48">
        <v>19412440</v>
      </c>
      <c r="F237" s="48">
        <v>150876</v>
      </c>
      <c r="G237" s="48">
        <v>19563316</v>
      </c>
      <c r="H237" s="48">
        <v>9423171</v>
      </c>
      <c r="I237" s="48">
        <v>6822951</v>
      </c>
      <c r="J237" s="48">
        <v>1153737</v>
      </c>
      <c r="K237" s="48">
        <v>5669214</v>
      </c>
    </row>
    <row r="238" spans="1:11" hidden="1" outlineLevel="1">
      <c r="A238" s="8" t="s">
        <v>241</v>
      </c>
      <c r="B238" s="51">
        <v>0</v>
      </c>
      <c r="C238" s="51">
        <v>0</v>
      </c>
      <c r="D238" s="51"/>
      <c r="E238" s="51">
        <v>0</v>
      </c>
      <c r="F238" s="51">
        <v>150876</v>
      </c>
      <c r="G238" s="51">
        <v>150876</v>
      </c>
      <c r="H238" s="51">
        <v>0</v>
      </c>
      <c r="I238" s="51">
        <v>150876</v>
      </c>
      <c r="J238" s="51">
        <v>150877</v>
      </c>
      <c r="K238" s="51">
        <v>-1</v>
      </c>
    </row>
    <row r="239" spans="1:11" hidden="1" outlineLevel="1">
      <c r="A239" s="8" t="s">
        <v>242</v>
      </c>
      <c r="B239" s="51">
        <v>-22163536</v>
      </c>
      <c r="C239" s="51">
        <v>0</v>
      </c>
      <c r="D239" s="51"/>
      <c r="E239" s="51">
        <v>19412440</v>
      </c>
      <c r="F239" s="51">
        <v>0</v>
      </c>
      <c r="G239" s="51">
        <v>19412440</v>
      </c>
      <c r="H239" s="51">
        <v>0</v>
      </c>
      <c r="I239" s="51">
        <v>-2751096</v>
      </c>
      <c r="J239" s="51">
        <v>-3774007</v>
      </c>
      <c r="K239" s="51">
        <v>1022911</v>
      </c>
    </row>
    <row r="240" spans="1:11" hidden="1" outlineLevel="1">
      <c r="A240" s="8" t="s">
        <v>243</v>
      </c>
      <c r="B240" s="51">
        <v>0</v>
      </c>
      <c r="C240" s="51">
        <v>0</v>
      </c>
      <c r="D240" s="51"/>
      <c r="E240" s="51">
        <v>0</v>
      </c>
      <c r="F240" s="51">
        <v>0</v>
      </c>
      <c r="G240" s="51">
        <v>0</v>
      </c>
      <c r="H240" s="51">
        <v>9423171</v>
      </c>
      <c r="I240" s="51">
        <v>9423171</v>
      </c>
      <c r="J240" s="51">
        <v>4776867</v>
      </c>
      <c r="K240" s="51">
        <v>4646304</v>
      </c>
    </row>
    <row r="241" spans="1:11" collapsed="1">
      <c r="A241" s="47" t="s">
        <v>244</v>
      </c>
      <c r="B241" s="48">
        <v>-280779149</v>
      </c>
      <c r="C241" s="48">
        <v>0</v>
      </c>
      <c r="D241" s="48"/>
      <c r="E241" s="48">
        <v>85186060</v>
      </c>
      <c r="F241" s="48">
        <v>31070970</v>
      </c>
      <c r="G241" s="48">
        <v>116257030</v>
      </c>
      <c r="H241" s="48">
        <v>56237374</v>
      </c>
      <c r="I241" s="48">
        <v>-108284745</v>
      </c>
      <c r="J241" s="48">
        <v>-100158037</v>
      </c>
      <c r="K241" s="48">
        <v>-8126708</v>
      </c>
    </row>
    <row r="242" spans="1:11" hidden="1" outlineLevel="1">
      <c r="A242" s="8" t="s">
        <v>245</v>
      </c>
      <c r="B242" s="51">
        <v>-280779149</v>
      </c>
      <c r="C242" s="51">
        <v>0</v>
      </c>
      <c r="D242" s="51"/>
      <c r="E242" s="51">
        <v>0</v>
      </c>
      <c r="F242" s="51">
        <v>0</v>
      </c>
      <c r="G242" s="51">
        <v>0</v>
      </c>
      <c r="H242" s="51">
        <v>0</v>
      </c>
      <c r="I242" s="51">
        <v>-280779149</v>
      </c>
      <c r="J242" s="51">
        <v>-271925353</v>
      </c>
      <c r="K242" s="51">
        <v>-8853796</v>
      </c>
    </row>
    <row r="243" spans="1:11" hidden="1" outlineLevel="1">
      <c r="A243" s="8" t="s">
        <v>246</v>
      </c>
      <c r="B243" s="51">
        <v>0</v>
      </c>
      <c r="C243" s="51">
        <v>0</v>
      </c>
      <c r="D243" s="51"/>
      <c r="E243" s="51">
        <v>71610416</v>
      </c>
      <c r="F243" s="51">
        <v>0</v>
      </c>
      <c r="G243" s="51">
        <v>71610416</v>
      </c>
      <c r="H243" s="51">
        <v>0</v>
      </c>
      <c r="I243" s="51">
        <v>71610416</v>
      </c>
      <c r="J243" s="51">
        <v>85025674</v>
      </c>
      <c r="K243" s="51">
        <v>-13415258</v>
      </c>
    </row>
    <row r="244" spans="1:11" hidden="1" outlineLevel="1">
      <c r="A244" s="8" t="s">
        <v>247</v>
      </c>
      <c r="B244" s="51">
        <v>0</v>
      </c>
      <c r="C244" s="51">
        <v>0</v>
      </c>
      <c r="D244" s="51"/>
      <c r="E244" s="51">
        <v>5456523</v>
      </c>
      <c r="F244" s="51">
        <v>0</v>
      </c>
      <c r="G244" s="51">
        <v>5456523</v>
      </c>
      <c r="H244" s="51">
        <v>0</v>
      </c>
      <c r="I244" s="51">
        <v>5456523</v>
      </c>
      <c r="J244" s="51">
        <v>6693453</v>
      </c>
      <c r="K244" s="51">
        <v>-1236930</v>
      </c>
    </row>
    <row r="245" spans="1:11" hidden="1" outlineLevel="1">
      <c r="A245" s="8" t="s">
        <v>248</v>
      </c>
      <c r="B245" s="51">
        <v>0</v>
      </c>
      <c r="C245" s="51">
        <v>0</v>
      </c>
      <c r="D245" s="51"/>
      <c r="E245" s="51">
        <v>8119121</v>
      </c>
      <c r="F245" s="51">
        <v>0</v>
      </c>
      <c r="G245" s="51">
        <v>8119121</v>
      </c>
      <c r="H245" s="51">
        <v>0</v>
      </c>
      <c r="I245" s="51">
        <v>8119121</v>
      </c>
      <c r="J245" s="51">
        <v>6064823</v>
      </c>
      <c r="K245" s="51">
        <v>2054298</v>
      </c>
    </row>
    <row r="246" spans="1:11" hidden="1" outlineLevel="1">
      <c r="A246" s="8" t="s">
        <v>249</v>
      </c>
      <c r="B246" s="51">
        <v>0</v>
      </c>
      <c r="C246" s="51">
        <v>0</v>
      </c>
      <c r="D246" s="51"/>
      <c r="E246" s="51">
        <v>0</v>
      </c>
      <c r="F246" s="51">
        <v>0</v>
      </c>
      <c r="G246" s="51">
        <v>0</v>
      </c>
      <c r="H246" s="51">
        <v>56237374</v>
      </c>
      <c r="I246" s="51">
        <v>56237374</v>
      </c>
      <c r="J246" s="51">
        <v>39947589</v>
      </c>
      <c r="K246" s="51">
        <v>16289785</v>
      </c>
    </row>
    <row r="247" spans="1:11" hidden="1" outlineLevel="1">
      <c r="A247" s="8" t="s">
        <v>250</v>
      </c>
      <c r="B247" s="51">
        <v>0</v>
      </c>
      <c r="C247" s="51">
        <v>0</v>
      </c>
      <c r="D247" s="51"/>
      <c r="E247" s="51">
        <v>0</v>
      </c>
      <c r="F247" s="51">
        <v>31070970</v>
      </c>
      <c r="G247" s="51">
        <v>31070970</v>
      </c>
      <c r="H247" s="51">
        <v>0</v>
      </c>
      <c r="I247" s="51">
        <v>31070970</v>
      </c>
      <c r="J247" s="51">
        <v>34035777</v>
      </c>
      <c r="K247" s="51">
        <v>-2964807</v>
      </c>
    </row>
    <row r="248" spans="1:11" collapsed="1">
      <c r="A248" s="47" t="s">
        <v>251</v>
      </c>
      <c r="B248" s="48">
        <v>-336937</v>
      </c>
      <c r="C248" s="48">
        <v>9320</v>
      </c>
      <c r="D248" s="48"/>
      <c r="E248" s="48">
        <v>4056474</v>
      </c>
      <c r="F248" s="48">
        <v>0</v>
      </c>
      <c r="G248" s="48">
        <v>4065794</v>
      </c>
      <c r="H248" s="48">
        <v>1397</v>
      </c>
      <c r="I248" s="48">
        <v>3730254</v>
      </c>
      <c r="J248" s="48">
        <v>0</v>
      </c>
      <c r="K248" s="48">
        <v>3730254</v>
      </c>
    </row>
    <row r="249" spans="1:11" hidden="1" outlineLevel="1">
      <c r="A249" s="8" t="s">
        <v>252</v>
      </c>
      <c r="B249" s="51">
        <v>-336937</v>
      </c>
      <c r="C249" s="51">
        <v>9320</v>
      </c>
      <c r="D249" s="51"/>
      <c r="E249" s="51">
        <v>4056474</v>
      </c>
      <c r="F249" s="51">
        <v>0</v>
      </c>
      <c r="G249" s="51">
        <v>4065794</v>
      </c>
      <c r="H249" s="51">
        <v>1397</v>
      </c>
      <c r="I249" s="51">
        <v>3730254</v>
      </c>
      <c r="J249" s="51">
        <v>0</v>
      </c>
      <c r="K249" s="51">
        <v>3730254</v>
      </c>
    </row>
    <row r="250" spans="1:11" collapsed="1">
      <c r="A250" s="47" t="s">
        <v>253</v>
      </c>
      <c r="B250" s="48">
        <v>0</v>
      </c>
      <c r="C250" s="48">
        <v>0</v>
      </c>
      <c r="D250" s="48"/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</row>
    <row r="251" spans="1:11" hidden="1" outlineLevel="1">
      <c r="A251" s="8" t="s">
        <v>254</v>
      </c>
      <c r="B251" s="51">
        <v>0</v>
      </c>
      <c r="C251" s="51">
        <v>0</v>
      </c>
      <c r="D251" s="51"/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</row>
    <row r="252" spans="1:11" hidden="1" outlineLevel="1">
      <c r="A252" s="8" t="s">
        <v>255</v>
      </c>
      <c r="B252" s="51">
        <v>0</v>
      </c>
      <c r="C252" s="51">
        <v>0</v>
      </c>
      <c r="D252" s="51"/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</row>
    <row r="253" spans="1:11" hidden="1" outlineLevel="1">
      <c r="A253" s="8" t="s">
        <v>256</v>
      </c>
      <c r="B253" s="51">
        <v>0</v>
      </c>
      <c r="C253" s="51">
        <v>0</v>
      </c>
      <c r="D253" s="51"/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</row>
    <row r="254" spans="1:11" hidden="1" outlineLevel="1">
      <c r="A254" s="8" t="s">
        <v>257</v>
      </c>
      <c r="B254" s="51">
        <v>0</v>
      </c>
      <c r="C254" s="51">
        <v>0</v>
      </c>
      <c r="D254" s="51"/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</row>
    <row r="255" spans="1:11" collapsed="1">
      <c r="A255" s="47" t="s">
        <v>222</v>
      </c>
      <c r="B255" s="48">
        <v>862553465</v>
      </c>
      <c r="C255" s="48"/>
      <c r="D255" s="48"/>
      <c r="E255" s="48">
        <v>-862553465</v>
      </c>
      <c r="F255" s="48"/>
      <c r="G255" s="48">
        <v>-862553465</v>
      </c>
      <c r="H255" s="48">
        <v>9249999</v>
      </c>
      <c r="I255" s="48">
        <v>27749997</v>
      </c>
      <c r="J255" s="48">
        <v>27750001</v>
      </c>
      <c r="K255" s="48"/>
    </row>
    <row r="256" spans="1:11" ht="15.75" thickBot="1">
      <c r="A256" s="9" t="s">
        <v>258</v>
      </c>
      <c r="B256" s="59">
        <v>-13051137576</v>
      </c>
      <c r="C256" s="59">
        <v>6349991492</v>
      </c>
      <c r="D256" s="59">
        <v>166050000</v>
      </c>
      <c r="E256" s="59">
        <v>4350916092</v>
      </c>
      <c r="F256" s="59">
        <v>400598174</v>
      </c>
      <c r="G256" s="59">
        <v>11267555758</v>
      </c>
      <c r="H256" s="59">
        <v>1368020796</v>
      </c>
      <c r="I256" s="59">
        <v>-400519620</v>
      </c>
      <c r="J256" s="59">
        <v>-361644429</v>
      </c>
      <c r="K256" s="59">
        <v>-42605441</v>
      </c>
    </row>
    <row r="257" spans="1:11" ht="6.75" customHeight="1" thickTop="1">
      <c r="B257" s="60"/>
      <c r="C257" s="60"/>
      <c r="D257" s="60"/>
      <c r="E257" s="60"/>
      <c r="F257" s="60"/>
      <c r="G257" s="60"/>
      <c r="H257" s="60"/>
      <c r="I257" s="60"/>
      <c r="J257" s="60"/>
      <c r="K257" s="60"/>
    </row>
    <row r="258" spans="1:11" ht="15">
      <c r="A258" s="9"/>
      <c r="B258" s="61"/>
      <c r="C258" s="61"/>
      <c r="D258" s="61"/>
      <c r="E258" s="61"/>
      <c r="F258" s="61"/>
      <c r="G258" s="60"/>
      <c r="H258" s="57" t="s">
        <v>259</v>
      </c>
      <c r="I258" s="58">
        <v>-400519620</v>
      </c>
      <c r="J258" s="58">
        <v>-361644429</v>
      </c>
      <c r="K258" s="58">
        <v>-42605441</v>
      </c>
    </row>
    <row r="259" spans="1:11">
      <c r="C259" s="38"/>
      <c r="D259" s="38"/>
      <c r="E259" s="49"/>
      <c r="F259" s="49"/>
      <c r="H259" s="49"/>
      <c r="I259" s="49"/>
      <c r="J259" s="49"/>
      <c r="K259" s="49"/>
    </row>
    <row r="260" spans="1:11">
      <c r="B260" s="49"/>
      <c r="C260" s="62"/>
      <c r="D260" s="62"/>
      <c r="F260" s="49"/>
      <c r="G260" s="49"/>
      <c r="H260" s="49"/>
      <c r="I260" s="49"/>
      <c r="J260" s="49"/>
      <c r="K260" s="49"/>
    </row>
    <row r="261" spans="1:11">
      <c r="B261" s="49"/>
      <c r="C261" s="49"/>
      <c r="D261" s="49"/>
      <c r="E261" s="49"/>
      <c r="F261" s="49"/>
      <c r="G261" s="49"/>
      <c r="H261" s="49"/>
      <c r="I261" s="49"/>
      <c r="J261" s="49"/>
      <c r="K261" s="49"/>
    </row>
    <row r="263" spans="1:11">
      <c r="B263" s="49"/>
      <c r="C263" s="49"/>
      <c r="E263" s="49"/>
      <c r="F263" s="49"/>
      <c r="H263" s="49"/>
      <c r="I263" s="49"/>
    </row>
  </sheetData>
  <conditionalFormatting sqref="O4:O5 O7:O17 O22 O27:O35">
    <cfRule type="cellIs" dxfId="4" priority="5" operator="equal">
      <formula>0</formula>
    </cfRule>
  </conditionalFormatting>
  <conditionalFormatting sqref="O19">
    <cfRule type="cellIs" dxfId="3" priority="1" operator="equal">
      <formula>0</formula>
    </cfRule>
  </conditionalFormatting>
  <conditionalFormatting sqref="O24:O25">
    <cfRule type="cellIs" dxfId="2" priority="2" operator="equal">
      <formula>0</formula>
    </cfRule>
  </conditionalFormatting>
  <conditionalFormatting sqref="O37:O42">
    <cfRule type="cellIs" dxfId="1" priority="4" operator="equal">
      <formula>0</formula>
    </cfRule>
  </conditionalFormatting>
  <conditionalFormatting sqref="O46">
    <cfRule type="cellIs" dxfId="0" priority="3" operator="equal">
      <formula>0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13EB-A699-44D1-B86A-CFFEF7D728FA}">
  <dimension ref="A1:G45"/>
  <sheetViews>
    <sheetView workbookViewId="0">
      <selection activeCell="C44" sqref="C44"/>
    </sheetView>
  </sheetViews>
  <sheetFormatPr defaultRowHeight="15"/>
  <cols>
    <col min="1" max="1" width="32.85546875" style="8" bestFit="1" customWidth="1"/>
    <col min="2" max="2" width="3.85546875" style="8" customWidth="1"/>
    <col min="3" max="3" width="13.5703125" style="8" customWidth="1"/>
    <col min="4" max="4" width="3.85546875" style="8" customWidth="1"/>
    <col min="5" max="5" width="13.5703125" style="8" customWidth="1"/>
    <col min="6" max="6" width="3.85546875" style="8" customWidth="1"/>
    <col min="7" max="7" width="13.5703125" style="8" customWidth="1"/>
  </cols>
  <sheetData>
    <row r="1" spans="1:7" ht="23.25">
      <c r="A1" s="64" t="s">
        <v>327</v>
      </c>
      <c r="B1" s="64"/>
      <c r="C1" s="64"/>
      <c r="D1" s="64"/>
      <c r="E1" s="64"/>
      <c r="F1" s="64"/>
      <c r="G1" s="64"/>
    </row>
    <row r="2" spans="1:7">
      <c r="A2" s="26" t="s">
        <v>260</v>
      </c>
      <c r="C2" s="27" t="s">
        <v>261</v>
      </c>
      <c r="D2" s="28"/>
      <c r="E2" s="27" t="s">
        <v>262</v>
      </c>
      <c r="G2" s="27" t="s">
        <v>263</v>
      </c>
    </row>
    <row r="3" spans="1:7">
      <c r="C3" s="27" t="s">
        <v>328</v>
      </c>
      <c r="D3" s="28"/>
      <c r="E3" s="27" t="s">
        <v>264</v>
      </c>
      <c r="G3" s="27" t="s">
        <v>265</v>
      </c>
    </row>
    <row r="4" spans="1:7">
      <c r="A4" s="29" t="s">
        <v>266</v>
      </c>
      <c r="C4" s="30"/>
      <c r="D4" s="30"/>
      <c r="E4" s="30"/>
      <c r="F4" s="30"/>
      <c r="G4" s="30"/>
    </row>
    <row r="5" spans="1:7">
      <c r="A5" s="9" t="s">
        <v>267</v>
      </c>
      <c r="B5" s="31"/>
      <c r="C5" s="30"/>
      <c r="D5" s="30"/>
      <c r="E5" s="30"/>
      <c r="F5" s="30"/>
      <c r="G5" s="30"/>
    </row>
    <row r="6" spans="1:7">
      <c r="A6" s="32" t="s">
        <v>268</v>
      </c>
      <c r="B6" s="31"/>
      <c r="C6" s="33">
        <v>391563.09299999999</v>
      </c>
      <c r="D6" s="30"/>
      <c r="E6" s="30">
        <v>500000</v>
      </c>
      <c r="F6" s="30"/>
      <c r="G6" s="30">
        <f>+C6-E6</f>
        <v>-108436.90700000001</v>
      </c>
    </row>
    <row r="7" spans="1:7">
      <c r="A7" s="32" t="s">
        <v>269</v>
      </c>
      <c r="B7" s="31"/>
      <c r="C7" s="33">
        <v>118929.57799999999</v>
      </c>
      <c r="D7" s="30"/>
      <c r="E7" s="30">
        <v>265000</v>
      </c>
      <c r="F7" s="30"/>
      <c r="G7" s="30">
        <f t="shared" ref="G7:G24" si="0">+C7-E7</f>
        <v>-146070.42200000002</v>
      </c>
    </row>
    <row r="8" spans="1:7">
      <c r="A8" s="32" t="s">
        <v>270</v>
      </c>
      <c r="B8" s="31"/>
      <c r="C8" s="33">
        <v>165709.52299999999</v>
      </c>
      <c r="D8" s="30"/>
      <c r="E8" s="30">
        <v>240000</v>
      </c>
      <c r="F8" s="30"/>
      <c r="G8" s="30">
        <f t="shared" si="0"/>
        <v>-74290.477000000014</v>
      </c>
    </row>
    <row r="9" spans="1:7">
      <c r="A9" s="32" t="s">
        <v>271</v>
      </c>
      <c r="B9" s="31"/>
      <c r="C9" s="33">
        <v>154572.98800000001</v>
      </c>
      <c r="D9" s="30"/>
      <c r="E9" s="30">
        <f>225000+126000+130000</f>
        <v>481000</v>
      </c>
      <c r="F9" s="30"/>
      <c r="G9" s="30">
        <f t="shared" si="0"/>
        <v>-326427.01199999999</v>
      </c>
    </row>
    <row r="10" spans="1:7">
      <c r="A10" s="32" t="s">
        <v>272</v>
      </c>
      <c r="B10" s="31"/>
      <c r="C10" s="33">
        <v>78204.5</v>
      </c>
      <c r="D10" s="30"/>
      <c r="E10" s="30">
        <v>125000</v>
      </c>
      <c r="F10" s="30"/>
      <c r="G10" s="30">
        <f t="shared" si="0"/>
        <v>-46795.5</v>
      </c>
    </row>
    <row r="11" spans="1:7">
      <c r="A11" s="32" t="s">
        <v>273</v>
      </c>
      <c r="B11" s="31"/>
      <c r="C11" s="33">
        <v>6532.6549999999997</v>
      </c>
      <c r="D11" s="30"/>
      <c r="E11" s="30">
        <v>100000</v>
      </c>
      <c r="F11" s="30"/>
      <c r="G11" s="30">
        <f t="shared" si="0"/>
        <v>-93467.345000000001</v>
      </c>
    </row>
    <row r="12" spans="1:7">
      <c r="A12" s="32" t="s">
        <v>274</v>
      </c>
      <c r="B12" s="31"/>
      <c r="C12" s="33">
        <v>84030.793000000005</v>
      </c>
      <c r="D12" s="30"/>
      <c r="E12" s="30">
        <v>90000</v>
      </c>
      <c r="F12" s="30"/>
      <c r="G12" s="30">
        <f t="shared" si="0"/>
        <v>-5969.2069999999949</v>
      </c>
    </row>
    <row r="13" spans="1:7">
      <c r="A13" s="32" t="s">
        <v>275</v>
      </c>
      <c r="B13" s="31"/>
      <c r="C13" s="33"/>
      <c r="D13" s="30"/>
      <c r="E13" s="30">
        <v>85000</v>
      </c>
      <c r="F13" s="30"/>
      <c r="G13" s="30">
        <f t="shared" si="0"/>
        <v>-85000</v>
      </c>
    </row>
    <row r="14" spans="1:7">
      <c r="A14" s="32" t="s">
        <v>276</v>
      </c>
      <c r="B14" s="31"/>
      <c r="C14" s="33">
        <v>66482.361999999994</v>
      </c>
      <c r="D14" s="30"/>
      <c r="E14" s="30">
        <v>70000</v>
      </c>
      <c r="F14" s="30"/>
      <c r="G14" s="30">
        <f t="shared" si="0"/>
        <v>-3517.6380000000063</v>
      </c>
    </row>
    <row r="15" spans="1:7">
      <c r="A15" s="32" t="s">
        <v>277</v>
      </c>
      <c r="B15" s="31"/>
      <c r="C15" s="33">
        <v>31060.564999999999</v>
      </c>
      <c r="D15" s="30"/>
      <c r="E15" s="30">
        <v>35000</v>
      </c>
      <c r="F15" s="30"/>
      <c r="G15" s="30">
        <f t="shared" si="0"/>
        <v>-3939.4350000000013</v>
      </c>
    </row>
    <row r="16" spans="1:7">
      <c r="A16" s="32" t="s">
        <v>278</v>
      </c>
      <c r="B16" s="31"/>
      <c r="C16" s="33"/>
      <c r="D16" s="30"/>
      <c r="E16" s="30">
        <v>30000</v>
      </c>
      <c r="F16" s="30"/>
      <c r="G16" s="30">
        <f t="shared" si="0"/>
        <v>-30000</v>
      </c>
    </row>
    <row r="17" spans="1:7">
      <c r="A17" s="32" t="s">
        <v>279</v>
      </c>
      <c r="B17" s="31"/>
      <c r="C17" s="33">
        <v>13384.463</v>
      </c>
      <c r="D17" s="30"/>
      <c r="E17" s="30">
        <v>30000</v>
      </c>
      <c r="F17" s="30"/>
      <c r="G17" s="30">
        <f t="shared" si="0"/>
        <v>-16615.537</v>
      </c>
    </row>
    <row r="18" spans="1:7">
      <c r="A18" s="32" t="s">
        <v>280</v>
      </c>
      <c r="B18" s="31"/>
      <c r="C18" s="33">
        <v>8779.9519999999993</v>
      </c>
      <c r="D18" s="30"/>
      <c r="E18" s="30">
        <v>30000</v>
      </c>
      <c r="F18" s="30"/>
      <c r="G18" s="30">
        <f t="shared" si="0"/>
        <v>-21220.048000000003</v>
      </c>
    </row>
    <row r="19" spans="1:7">
      <c r="A19" s="32" t="s">
        <v>281</v>
      </c>
      <c r="B19" s="31"/>
      <c r="C19" s="33">
        <v>9369.3019999999997</v>
      </c>
      <c r="D19" s="30"/>
      <c r="E19" s="30">
        <v>20000</v>
      </c>
      <c r="F19" s="30"/>
      <c r="G19" s="30">
        <f t="shared" si="0"/>
        <v>-10630.698</v>
      </c>
    </row>
    <row r="20" spans="1:7">
      <c r="A20" s="32" t="s">
        <v>282</v>
      </c>
      <c r="B20" s="31"/>
      <c r="C20" s="33">
        <v>544.18399999999997</v>
      </c>
      <c r="D20" s="30"/>
      <c r="E20" s="30">
        <v>20000</v>
      </c>
      <c r="F20" s="30"/>
      <c r="G20" s="30">
        <f t="shared" si="0"/>
        <v>-19455.815999999999</v>
      </c>
    </row>
    <row r="21" spans="1:7">
      <c r="A21" s="32" t="s">
        <v>283</v>
      </c>
      <c r="B21" s="31"/>
      <c r="C21" s="33">
        <v>0</v>
      </c>
      <c r="D21" s="30"/>
      <c r="E21" s="30">
        <v>15000</v>
      </c>
      <c r="F21" s="30"/>
      <c r="G21" s="30">
        <f t="shared" si="0"/>
        <v>-15000</v>
      </c>
    </row>
    <row r="22" spans="1:7">
      <c r="A22" s="32" t="s">
        <v>284</v>
      </c>
      <c r="B22" s="31"/>
      <c r="C22" s="33">
        <v>823.17899999999997</v>
      </c>
      <c r="D22" s="30"/>
      <c r="E22" s="30">
        <v>10000</v>
      </c>
      <c r="F22" s="30"/>
      <c r="G22" s="30">
        <f t="shared" si="0"/>
        <v>-9176.8209999999999</v>
      </c>
    </row>
    <row r="23" spans="1:7">
      <c r="A23" s="32" t="s">
        <v>285</v>
      </c>
      <c r="B23" s="31"/>
      <c r="C23" s="33">
        <v>3066.7359999999999</v>
      </c>
      <c r="D23" s="30"/>
      <c r="E23" s="30">
        <v>5000</v>
      </c>
      <c r="F23" s="30"/>
      <c r="G23" s="30">
        <f t="shared" si="0"/>
        <v>-1933.2640000000001</v>
      </c>
    </row>
    <row r="24" spans="1:7">
      <c r="A24" s="32" t="s">
        <v>286</v>
      </c>
      <c r="B24" s="31"/>
      <c r="C24" s="33">
        <v>348.05</v>
      </c>
      <c r="D24" s="30"/>
      <c r="E24" s="30"/>
      <c r="F24" s="30"/>
      <c r="G24" s="30">
        <f t="shared" si="0"/>
        <v>348.05</v>
      </c>
    </row>
    <row r="25" spans="1:7">
      <c r="A25" s="9" t="s">
        <v>287</v>
      </c>
      <c r="C25" s="34">
        <f>+SUM(C6:C24)</f>
        <v>1133401.9229999997</v>
      </c>
      <c r="D25" s="34"/>
      <c r="E25" s="34">
        <f>+SUM(E6:E24)</f>
        <v>2151000</v>
      </c>
      <c r="F25" s="34"/>
      <c r="G25" s="34">
        <f>+SUM(G6:G24)</f>
        <v>-1017598.0769999998</v>
      </c>
    </row>
    <row r="26" spans="1:7">
      <c r="C26" s="30"/>
      <c r="D26" s="30"/>
      <c r="E26" s="30"/>
      <c r="F26" s="30"/>
      <c r="G26" s="30"/>
    </row>
    <row r="27" spans="1:7">
      <c r="A27" s="9" t="s">
        <v>288</v>
      </c>
      <c r="C27" s="30"/>
      <c r="D27" s="30"/>
      <c r="E27" s="30"/>
      <c r="F27" s="30"/>
      <c r="G27" s="30"/>
    </row>
    <row r="28" spans="1:7">
      <c r="A28" s="32" t="s">
        <v>289</v>
      </c>
      <c r="C28" s="30">
        <v>488838.11200000002</v>
      </c>
      <c r="D28" s="30"/>
      <c r="E28" s="30">
        <v>1017000</v>
      </c>
      <c r="F28" s="30"/>
      <c r="G28" s="30">
        <f t="shared" ref="G28:G29" si="1">+C28-E28</f>
        <v>-528161.88800000004</v>
      </c>
    </row>
    <row r="29" spans="1:7">
      <c r="A29" s="32" t="s">
        <v>290</v>
      </c>
      <c r="C29" s="30">
        <v>-508023.46600000001</v>
      </c>
      <c r="D29" s="30"/>
      <c r="E29" s="30">
        <v>-1813000</v>
      </c>
      <c r="F29" s="30"/>
      <c r="G29" s="30">
        <f t="shared" si="1"/>
        <v>1304976.534</v>
      </c>
    </row>
    <row r="30" spans="1:7">
      <c r="A30" s="9" t="s">
        <v>291</v>
      </c>
      <c r="C30" s="34">
        <f>+SUM(C28:C29)</f>
        <v>-19185.353999999992</v>
      </c>
      <c r="D30" s="34"/>
      <c r="E30" s="34">
        <f>+SUM(E28:E29)</f>
        <v>-796000</v>
      </c>
      <c r="F30" s="34"/>
      <c r="G30" s="34">
        <f>+SUM(G28:G29)</f>
        <v>776814.64599999995</v>
      </c>
    </row>
    <row r="31" spans="1:7">
      <c r="C31" s="30"/>
      <c r="D31" s="30"/>
      <c r="E31" s="30"/>
      <c r="F31" s="30"/>
      <c r="G31" s="30"/>
    </row>
    <row r="32" spans="1:7">
      <c r="A32" s="9" t="s">
        <v>292</v>
      </c>
      <c r="C32" s="30"/>
      <c r="D32" s="30"/>
      <c r="E32" s="30"/>
      <c r="F32" s="30"/>
      <c r="G32" s="30"/>
    </row>
    <row r="33" spans="1:7">
      <c r="A33" s="32" t="s">
        <v>293</v>
      </c>
      <c r="C33" s="30">
        <v>8145</v>
      </c>
      <c r="D33" s="30"/>
      <c r="E33" s="30">
        <v>25000</v>
      </c>
      <c r="F33" s="30"/>
      <c r="G33" s="30">
        <f t="shared" ref="G33" si="2">+C33-E33</f>
        <v>-16855</v>
      </c>
    </row>
    <row r="34" spans="1:7">
      <c r="A34" s="9" t="s">
        <v>294</v>
      </c>
      <c r="C34" s="34">
        <f>+C25+C30+C33</f>
        <v>1122361.5689999997</v>
      </c>
      <c r="D34" s="34"/>
      <c r="E34" s="34">
        <f>+E25+E30+E33</f>
        <v>1380000</v>
      </c>
      <c r="F34" s="34"/>
      <c r="G34" s="34">
        <f>+G25+G30+G33</f>
        <v>-257638.43099999987</v>
      </c>
    </row>
    <row r="35" spans="1:7">
      <c r="C35" s="30"/>
      <c r="D35" s="30"/>
      <c r="E35" s="30"/>
      <c r="F35" s="30"/>
      <c r="G35" s="30"/>
    </row>
    <row r="36" spans="1:7">
      <c r="A36" s="29" t="s">
        <v>295</v>
      </c>
      <c r="C36" s="30"/>
      <c r="D36" s="30"/>
      <c r="E36" s="30"/>
      <c r="F36" s="30"/>
      <c r="G36" s="30"/>
    </row>
    <row r="37" spans="1:7">
      <c r="A37" s="32" t="s">
        <v>296</v>
      </c>
      <c r="C37" s="30">
        <v>40426.699999999997</v>
      </c>
      <c r="D37" s="30"/>
      <c r="E37" s="30">
        <v>192000</v>
      </c>
      <c r="F37" s="30"/>
      <c r="G37" s="30">
        <f t="shared" ref="G37:G41" si="3">+C37-E37</f>
        <v>-151573.29999999999</v>
      </c>
    </row>
    <row r="38" spans="1:7">
      <c r="A38" s="32" t="s">
        <v>297</v>
      </c>
      <c r="C38" s="30">
        <v>74897.070000000007</v>
      </c>
      <c r="D38" s="30"/>
      <c r="E38" s="30">
        <v>262000</v>
      </c>
      <c r="F38" s="30"/>
      <c r="G38" s="30">
        <f t="shared" si="3"/>
        <v>-187102.93</v>
      </c>
    </row>
    <row r="39" spans="1:7">
      <c r="A39" s="32" t="s">
        <v>298</v>
      </c>
      <c r="C39" s="30">
        <v>205598.81400000001</v>
      </c>
      <c r="D39" s="30"/>
      <c r="E39" s="30">
        <v>424000</v>
      </c>
      <c r="F39" s="30"/>
      <c r="G39" s="30">
        <f t="shared" si="3"/>
        <v>-218401.18599999999</v>
      </c>
    </row>
    <row r="40" spans="1:7">
      <c r="A40" s="32" t="s">
        <v>299</v>
      </c>
      <c r="C40" s="30">
        <v>120378.3</v>
      </c>
      <c r="D40" s="30"/>
      <c r="E40" s="30">
        <f>22000+135000</f>
        <v>157000</v>
      </c>
      <c r="F40" s="30"/>
      <c r="G40" s="30">
        <f t="shared" si="3"/>
        <v>-36621.699999999997</v>
      </c>
    </row>
    <row r="41" spans="1:7">
      <c r="A41" s="32" t="s">
        <v>286</v>
      </c>
      <c r="C41" s="30">
        <v>116</v>
      </c>
      <c r="D41" s="30"/>
      <c r="E41" s="30">
        <v>5000</v>
      </c>
      <c r="F41" s="30"/>
      <c r="G41" s="30">
        <f t="shared" si="3"/>
        <v>-4884</v>
      </c>
    </row>
    <row r="42" spans="1:7">
      <c r="A42" s="9" t="s">
        <v>300</v>
      </c>
      <c r="C42" s="34">
        <f>+SUM(C37:C41)</f>
        <v>441416.88400000002</v>
      </c>
      <c r="D42" s="34"/>
      <c r="E42" s="34">
        <f>+SUM(E37:E41)</f>
        <v>1040000</v>
      </c>
      <c r="F42" s="34"/>
      <c r="G42" s="34">
        <f>+SUM(G37:G41)</f>
        <v>-598583.11599999992</v>
      </c>
    </row>
    <row r="43" spans="1:7">
      <c r="C43" s="30"/>
      <c r="D43" s="30"/>
      <c r="E43" s="30"/>
      <c r="F43" s="30"/>
      <c r="G43" s="30"/>
    </row>
    <row r="44" spans="1:7" ht="15.75" thickBot="1">
      <c r="A44" s="35" t="s">
        <v>301</v>
      </c>
      <c r="B44" s="9"/>
      <c r="C44" s="36">
        <f>+C34+C42</f>
        <v>1563778.4529999997</v>
      </c>
      <c r="D44" s="36"/>
      <c r="E44" s="36">
        <f>+E34+E42</f>
        <v>2420000</v>
      </c>
      <c r="F44" s="36"/>
      <c r="G44" s="36">
        <f>+G34+G42</f>
        <v>-856221.54699999979</v>
      </c>
    </row>
    <row r="45" spans="1:7" ht="15.75" thickTop="1"/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BBD5-BF5E-467B-B49D-9E25545FBDB3}">
  <dimension ref="B1:R45"/>
  <sheetViews>
    <sheetView workbookViewId="0">
      <selection activeCell="O21" sqref="O21"/>
    </sheetView>
  </sheetViews>
  <sheetFormatPr defaultRowHeight="15"/>
  <cols>
    <col min="2" max="2" width="31.28515625" style="8" customWidth="1"/>
    <col min="3" max="3" width="12.28515625" style="8" customWidth="1"/>
    <col min="4" max="4" width="7.42578125" style="8" customWidth="1"/>
    <col min="5" max="5" width="12" style="8" customWidth="1"/>
    <col min="6" max="6" width="7.42578125" style="8" customWidth="1"/>
    <col min="7" max="7" width="11" style="8" bestFit="1" customWidth="1"/>
    <col min="8" max="8" width="9" style="8"/>
    <col min="12" max="12" width="9.5703125" bestFit="1" customWidth="1"/>
  </cols>
  <sheetData>
    <row r="1" spans="2:18" ht="20.25">
      <c r="B1" s="66" t="s">
        <v>325</v>
      </c>
      <c r="C1" s="66"/>
      <c r="D1" s="66"/>
      <c r="E1" s="66"/>
      <c r="F1" s="66"/>
      <c r="G1" s="66"/>
      <c r="H1" s="6"/>
    </row>
    <row r="2" spans="2:18">
      <c r="B2" s="7"/>
    </row>
    <row r="3" spans="2:18">
      <c r="B3" s="7"/>
      <c r="C3" s="65" t="s">
        <v>302</v>
      </c>
      <c r="D3" s="65"/>
      <c r="E3" s="65"/>
      <c r="F3" s="65"/>
      <c r="G3" s="65"/>
      <c r="H3" s="1"/>
    </row>
    <row r="5" spans="2:18">
      <c r="B5" s="9"/>
      <c r="C5" s="10" t="s">
        <v>303</v>
      </c>
      <c r="D5" s="11"/>
      <c r="E5" s="10" t="s">
        <v>304</v>
      </c>
      <c r="F5" s="10"/>
      <c r="G5" s="10" t="s">
        <v>305</v>
      </c>
      <c r="H5" s="10"/>
    </row>
    <row r="6" spans="2:18">
      <c r="B6" s="9"/>
      <c r="C6" s="10" t="s">
        <v>329</v>
      </c>
      <c r="D6" s="11"/>
      <c r="E6" s="10" t="s">
        <v>329</v>
      </c>
      <c r="F6" s="10"/>
      <c r="G6" s="10"/>
      <c r="H6" s="10"/>
    </row>
    <row r="7" spans="2:18">
      <c r="B7" s="11" t="s">
        <v>306</v>
      </c>
    </row>
    <row r="8" spans="2:18">
      <c r="B8" s="12" t="s">
        <v>307</v>
      </c>
      <c r="C8" s="13">
        <v>8872503</v>
      </c>
      <c r="D8" s="13"/>
      <c r="E8" s="13">
        <v>8685740</v>
      </c>
      <c r="F8" s="13"/>
      <c r="G8" s="13">
        <f>+E8-C8</f>
        <v>-186763</v>
      </c>
      <c r="H8" s="13"/>
      <c r="J8" s="63"/>
      <c r="L8" s="4"/>
      <c r="M8" s="4"/>
      <c r="N8" s="4"/>
      <c r="O8" s="4"/>
      <c r="P8" s="4"/>
      <c r="Q8" s="4"/>
      <c r="R8" s="4"/>
    </row>
    <row r="9" spans="2:18">
      <c r="B9" s="12" t="s">
        <v>308</v>
      </c>
      <c r="C9" s="13">
        <v>2429050</v>
      </c>
      <c r="D9" s="13"/>
      <c r="E9" s="13">
        <v>2415345</v>
      </c>
      <c r="F9" s="13"/>
      <c r="G9" s="13">
        <f t="shared" ref="G9:G10" si="0">+E9-C9</f>
        <v>-13705</v>
      </c>
      <c r="H9" s="13"/>
      <c r="J9" s="63"/>
      <c r="L9" s="4"/>
      <c r="M9" s="4"/>
      <c r="N9" s="4"/>
      <c r="O9" s="4"/>
      <c r="P9" s="4"/>
      <c r="Q9" s="4"/>
      <c r="R9" s="4"/>
    </row>
    <row r="10" spans="2:18">
      <c r="B10" s="12" t="s">
        <v>309</v>
      </c>
      <c r="C10" s="13">
        <v>5608563</v>
      </c>
      <c r="D10" s="13"/>
      <c r="E10" s="13">
        <v>5544705</v>
      </c>
      <c r="F10" s="13"/>
      <c r="G10" s="13">
        <f t="shared" si="0"/>
        <v>-63858</v>
      </c>
      <c r="H10" s="13"/>
      <c r="J10" s="63"/>
      <c r="L10" s="4"/>
      <c r="M10" s="4"/>
      <c r="N10" s="4"/>
      <c r="O10" s="4"/>
      <c r="P10" s="4"/>
      <c r="Q10" s="4"/>
      <c r="R10" s="4"/>
    </row>
    <row r="11" spans="2:18">
      <c r="C11" s="14">
        <f>+SUM(C8:C10)</f>
        <v>16910116</v>
      </c>
      <c r="D11" s="14"/>
      <c r="E11" s="14">
        <f>+SUM(E8:E10)</f>
        <v>16645790</v>
      </c>
      <c r="F11" s="14"/>
      <c r="G11" s="14">
        <f>+SUM(G8:G10)</f>
        <v>-264326</v>
      </c>
      <c r="H11" s="15"/>
      <c r="J11" s="63"/>
      <c r="K11" s="2"/>
      <c r="L11" s="5"/>
      <c r="M11" s="5"/>
      <c r="N11" s="5"/>
      <c r="O11" s="5"/>
      <c r="P11" s="5"/>
      <c r="Q11" s="5"/>
      <c r="R11" s="4"/>
    </row>
    <row r="12" spans="2:18">
      <c r="C12" s="13"/>
      <c r="D12" s="13"/>
      <c r="E12" s="13"/>
      <c r="F12" s="13"/>
      <c r="G12" s="13"/>
      <c r="H12" s="13"/>
      <c r="L12" s="4"/>
      <c r="M12" s="4"/>
      <c r="N12" s="4"/>
      <c r="O12" s="4"/>
      <c r="P12" s="4"/>
      <c r="Q12" s="4"/>
      <c r="R12" s="4"/>
    </row>
    <row r="13" spans="2:18">
      <c r="B13" s="11" t="s">
        <v>310</v>
      </c>
      <c r="C13" s="13"/>
      <c r="D13" s="13"/>
      <c r="E13" s="13"/>
      <c r="F13" s="13"/>
      <c r="G13" s="13"/>
      <c r="H13" s="13"/>
      <c r="L13" s="4"/>
      <c r="M13" s="4"/>
      <c r="N13" s="4"/>
      <c r="O13" s="4"/>
      <c r="P13" s="4"/>
      <c r="Q13" s="4"/>
      <c r="R13" s="4"/>
    </row>
    <row r="14" spans="2:18">
      <c r="B14" s="12" t="s">
        <v>311</v>
      </c>
      <c r="C14" s="13">
        <v>6516051</v>
      </c>
      <c r="D14" s="13"/>
      <c r="E14" s="13">
        <v>6622490</v>
      </c>
      <c r="F14" s="13"/>
      <c r="G14" s="13">
        <f>+E14-C14</f>
        <v>106439</v>
      </c>
      <c r="H14" s="13"/>
      <c r="J14" s="4"/>
      <c r="L14" s="4"/>
      <c r="M14" s="4"/>
      <c r="N14" s="4"/>
      <c r="O14" s="4"/>
      <c r="P14" s="4"/>
      <c r="Q14" s="4"/>
      <c r="R14" s="4"/>
    </row>
    <row r="15" spans="2:18">
      <c r="B15" s="12" t="s">
        <v>312</v>
      </c>
      <c r="C15" s="13">
        <v>8211715</v>
      </c>
      <c r="D15" s="13"/>
      <c r="E15" s="13">
        <v>8252530</v>
      </c>
      <c r="F15" s="13"/>
      <c r="G15" s="13">
        <f t="shared" ref="G15:G16" si="1">+E15-C15</f>
        <v>40815</v>
      </c>
      <c r="H15" s="13"/>
      <c r="J15" s="4"/>
      <c r="L15" s="4"/>
      <c r="M15" s="4"/>
      <c r="N15" s="4"/>
      <c r="O15" s="4"/>
      <c r="P15" s="4"/>
      <c r="Q15" s="4"/>
      <c r="R15" s="4"/>
    </row>
    <row r="16" spans="2:18">
      <c r="B16" s="12" t="s">
        <v>6</v>
      </c>
      <c r="C16" s="13">
        <v>400598</v>
      </c>
      <c r="D16" s="13"/>
      <c r="E16" s="13">
        <v>411986</v>
      </c>
      <c r="F16" s="13"/>
      <c r="G16" s="13">
        <f t="shared" si="1"/>
        <v>11388</v>
      </c>
      <c r="H16" s="13"/>
      <c r="J16" s="4"/>
      <c r="L16" s="4"/>
      <c r="M16" s="4"/>
      <c r="N16" s="4"/>
      <c r="O16" s="4"/>
      <c r="P16" s="4"/>
      <c r="Q16" s="4"/>
      <c r="R16" s="4"/>
    </row>
    <row r="17" spans="2:18">
      <c r="C17" s="14">
        <f>+SUM(C14:C16)</f>
        <v>15128364</v>
      </c>
      <c r="D17" s="14"/>
      <c r="E17" s="14">
        <f>+SUM(E14:E16)</f>
        <v>15287006</v>
      </c>
      <c r="F17" s="14"/>
      <c r="G17" s="14">
        <f>+SUM(G14:G16)</f>
        <v>158642</v>
      </c>
      <c r="H17" s="15"/>
      <c r="J17" s="5"/>
      <c r="K17" s="2"/>
      <c r="L17" s="5"/>
      <c r="M17" s="5"/>
      <c r="N17" s="5"/>
      <c r="O17" s="5"/>
      <c r="P17" s="5"/>
      <c r="Q17" s="5"/>
      <c r="R17" s="4"/>
    </row>
    <row r="18" spans="2:18">
      <c r="C18" s="13"/>
      <c r="D18" s="13"/>
      <c r="E18" s="13"/>
      <c r="F18" s="13"/>
      <c r="G18" s="13"/>
      <c r="H18" s="13"/>
      <c r="L18" s="4"/>
      <c r="M18" s="4"/>
      <c r="N18" s="4"/>
      <c r="O18" s="4"/>
      <c r="P18" s="4"/>
      <c r="Q18" s="4"/>
      <c r="R18" s="4"/>
    </row>
    <row r="19" spans="2:18">
      <c r="B19" s="11" t="s">
        <v>313</v>
      </c>
      <c r="C19" s="16">
        <f>+C11-C17</f>
        <v>1781752</v>
      </c>
      <c r="D19" s="16"/>
      <c r="E19" s="16">
        <f>+E11-E17</f>
        <v>1358784</v>
      </c>
      <c r="F19" s="16"/>
      <c r="G19" s="16">
        <f>+G11-G17</f>
        <v>-422968</v>
      </c>
      <c r="H19" s="16"/>
      <c r="I19" s="3"/>
      <c r="J19" s="4"/>
      <c r="L19" s="4"/>
      <c r="M19" s="4"/>
      <c r="N19" s="4"/>
      <c r="O19" s="4"/>
      <c r="P19" s="4"/>
      <c r="Q19" s="4"/>
      <c r="R19" s="4"/>
    </row>
    <row r="20" spans="2:18">
      <c r="C20" s="13"/>
      <c r="D20" s="13"/>
      <c r="E20" s="13"/>
      <c r="F20" s="13"/>
      <c r="G20" s="13"/>
      <c r="H20" s="13"/>
      <c r="L20" s="4"/>
      <c r="M20" s="4"/>
      <c r="N20" s="4"/>
      <c r="O20" s="4"/>
      <c r="P20" s="4"/>
      <c r="Q20" s="4"/>
      <c r="R20" s="4"/>
    </row>
    <row r="21" spans="2:18">
      <c r="B21" s="12" t="s">
        <v>314</v>
      </c>
      <c r="C21" s="13">
        <v>1353482</v>
      </c>
      <c r="D21" s="13"/>
      <c r="E21" s="13">
        <v>969391</v>
      </c>
      <c r="F21" s="13"/>
      <c r="G21" s="13">
        <f>+E21-C21</f>
        <v>-384091</v>
      </c>
      <c r="H21" s="13"/>
      <c r="J21" s="4"/>
      <c r="L21" s="4"/>
      <c r="M21" s="4"/>
      <c r="N21" s="4"/>
      <c r="O21" s="4"/>
      <c r="P21" s="4"/>
      <c r="Q21" s="4"/>
      <c r="R21" s="4"/>
    </row>
    <row r="22" spans="2:18">
      <c r="C22" s="13"/>
      <c r="D22" s="13"/>
      <c r="E22" s="13"/>
      <c r="F22" s="13"/>
      <c r="G22" s="13"/>
      <c r="H22" s="13"/>
      <c r="L22" s="4"/>
      <c r="M22" s="4"/>
      <c r="N22" s="4"/>
      <c r="O22" s="4"/>
      <c r="P22" s="4"/>
      <c r="Q22" s="4"/>
      <c r="R22" s="4"/>
    </row>
    <row r="23" spans="2:18">
      <c r="B23" s="12" t="s">
        <v>222</v>
      </c>
      <c r="C23" s="17">
        <v>27750</v>
      </c>
      <c r="D23" s="17"/>
      <c r="E23" s="17">
        <v>27750</v>
      </c>
      <c r="F23" s="17"/>
      <c r="G23" s="17">
        <v>4.0000000008149073E-3</v>
      </c>
      <c r="H23" s="18"/>
      <c r="J23" s="4"/>
      <c r="L23" s="4"/>
      <c r="M23" s="4"/>
      <c r="N23" s="4"/>
      <c r="O23" s="4"/>
      <c r="P23" s="4"/>
      <c r="Q23" s="4"/>
      <c r="R23" s="4"/>
    </row>
    <row r="24" spans="2:18">
      <c r="C24" s="13"/>
      <c r="D24" s="13"/>
      <c r="E24" s="13"/>
      <c r="F24" s="13"/>
      <c r="G24" s="13"/>
      <c r="H24" s="13"/>
      <c r="L24" s="4"/>
      <c r="M24" s="4"/>
      <c r="N24" s="4"/>
      <c r="O24" s="4"/>
      <c r="P24" s="4"/>
      <c r="Q24" s="4"/>
      <c r="R24" s="4"/>
    </row>
    <row r="25" spans="2:18" ht="15.75" thickBot="1">
      <c r="B25" s="9" t="s">
        <v>315</v>
      </c>
      <c r="C25" s="19">
        <f>+C19-C21-C23</f>
        <v>400520</v>
      </c>
      <c r="D25" s="19"/>
      <c r="E25" s="19">
        <f>+E19-E21-E23</f>
        <v>361643</v>
      </c>
      <c r="F25" s="19"/>
      <c r="G25" s="19">
        <f>+G19-G21-G23</f>
        <v>-38877.004000000001</v>
      </c>
      <c r="H25" s="15"/>
      <c r="J25" s="4"/>
      <c r="L25" s="4"/>
      <c r="M25" s="4"/>
      <c r="N25" s="4"/>
      <c r="O25" s="4"/>
      <c r="P25" s="4"/>
      <c r="Q25" s="4"/>
      <c r="R25" s="4"/>
    </row>
    <row r="26" spans="2:18" ht="15.75" thickTop="1">
      <c r="B26" s="7" t="s">
        <v>260</v>
      </c>
      <c r="C26" s="15"/>
      <c r="D26" s="15"/>
      <c r="E26" s="15"/>
      <c r="F26" s="15"/>
      <c r="G26" s="15"/>
      <c r="H26" s="15"/>
      <c r="J26" s="4"/>
      <c r="L26" s="4"/>
      <c r="M26" s="4"/>
      <c r="N26" s="4"/>
      <c r="O26" s="4"/>
      <c r="P26" s="4"/>
      <c r="Q26" s="4"/>
      <c r="R26" s="4"/>
    </row>
    <row r="28" spans="2:18" ht="20.25">
      <c r="B28" s="66" t="s">
        <v>326</v>
      </c>
      <c r="C28" s="66"/>
      <c r="D28" s="66"/>
      <c r="E28" s="66"/>
      <c r="F28" s="66"/>
      <c r="G28" s="66"/>
      <c r="H28" s="6"/>
    </row>
    <row r="30" spans="2:18">
      <c r="C30" s="65" t="s">
        <v>302</v>
      </c>
      <c r="D30" s="65"/>
      <c r="E30" s="65"/>
      <c r="F30" s="65"/>
      <c r="G30" s="65"/>
      <c r="H30" s="1"/>
    </row>
    <row r="32" spans="2:18">
      <c r="B32" s="9"/>
      <c r="C32" s="10" t="s">
        <v>303</v>
      </c>
      <c r="D32" s="11"/>
      <c r="E32" s="10" t="s">
        <v>304</v>
      </c>
      <c r="F32" s="10"/>
      <c r="G32" s="10" t="s">
        <v>305</v>
      </c>
      <c r="H32" s="10"/>
    </row>
    <row r="33" spans="2:9">
      <c r="B33" s="9"/>
      <c r="C33" s="10" t="s">
        <v>329</v>
      </c>
      <c r="D33" s="11"/>
      <c r="E33" s="10" t="s">
        <v>329</v>
      </c>
      <c r="F33" s="10"/>
      <c r="G33" s="10"/>
      <c r="H33" s="10"/>
    </row>
    <row r="35" spans="2:9">
      <c r="B35" s="9" t="s">
        <v>316</v>
      </c>
    </row>
    <row r="36" spans="2:9">
      <c r="B36" s="20" t="s">
        <v>317</v>
      </c>
      <c r="C36" s="21">
        <f>+C25</f>
        <v>400520</v>
      </c>
      <c r="D36" s="9"/>
      <c r="E36" s="21">
        <f>+E25</f>
        <v>361643</v>
      </c>
      <c r="F36" s="9"/>
      <c r="G36" s="13">
        <f>+E36-C36</f>
        <v>-38877</v>
      </c>
      <c r="H36" s="21"/>
      <c r="I36" s="4"/>
    </row>
    <row r="37" spans="2:9">
      <c r="B37" s="22" t="s">
        <v>318</v>
      </c>
      <c r="C37" s="23"/>
      <c r="D37" s="23"/>
      <c r="E37" s="23"/>
      <c r="F37" s="23"/>
      <c r="G37" s="23"/>
      <c r="H37" s="23"/>
    </row>
    <row r="38" spans="2:9">
      <c r="B38" s="12" t="s">
        <v>6</v>
      </c>
      <c r="C38" s="23">
        <f>+C16</f>
        <v>400598</v>
      </c>
      <c r="D38" s="23"/>
      <c r="E38" s="23">
        <f>+E16</f>
        <v>411986</v>
      </c>
      <c r="F38" s="23"/>
      <c r="G38" s="13">
        <f>+E38-C38</f>
        <v>11388</v>
      </c>
      <c r="H38" s="23"/>
    </row>
    <row r="39" spans="2:9">
      <c r="B39" s="12" t="s">
        <v>319</v>
      </c>
      <c r="C39" s="23">
        <v>1034436</v>
      </c>
      <c r="D39" s="23"/>
      <c r="E39" s="23">
        <v>692995</v>
      </c>
      <c r="F39" s="23"/>
      <c r="G39" s="13">
        <f>+E39-C39</f>
        <v>-341441</v>
      </c>
      <c r="H39" s="23"/>
    </row>
    <row r="40" spans="2:9">
      <c r="B40" s="12" t="s">
        <v>320</v>
      </c>
      <c r="C40" s="23"/>
      <c r="D40" s="23"/>
      <c r="E40" s="23"/>
      <c r="F40" s="23"/>
      <c r="G40" s="23"/>
      <c r="H40" s="23"/>
    </row>
    <row r="41" spans="2:9">
      <c r="B41" s="12" t="s">
        <v>321</v>
      </c>
      <c r="C41" s="23"/>
      <c r="D41" s="23"/>
      <c r="E41" s="23"/>
      <c r="F41" s="23"/>
      <c r="G41" s="23"/>
      <c r="H41" s="23"/>
    </row>
    <row r="42" spans="2:9">
      <c r="B42" s="12" t="s">
        <v>322</v>
      </c>
      <c r="C42" s="23">
        <v>166050</v>
      </c>
      <c r="D42" s="23"/>
      <c r="E42" s="23">
        <v>166050</v>
      </c>
      <c r="F42" s="23"/>
      <c r="G42" s="13">
        <f>+E42-C42</f>
        <v>0</v>
      </c>
      <c r="H42" s="23"/>
    </row>
    <row r="43" spans="2:9">
      <c r="B43" s="12" t="s">
        <v>323</v>
      </c>
      <c r="C43" s="23"/>
      <c r="D43" s="23"/>
      <c r="E43" s="23"/>
      <c r="F43" s="23"/>
      <c r="G43" s="23"/>
      <c r="H43" s="23"/>
    </row>
    <row r="44" spans="2:9">
      <c r="B44" s="20" t="s">
        <v>324</v>
      </c>
      <c r="C44" s="24">
        <f>+C36+C38+C39+C42</f>
        <v>2001604</v>
      </c>
      <c r="D44" s="25"/>
      <c r="E44" s="24">
        <f>+E36+E38+E39+E42</f>
        <v>1632674</v>
      </c>
      <c r="F44" s="25"/>
      <c r="G44" s="24">
        <f>+G36+G38+G39+G42</f>
        <v>-368930</v>
      </c>
      <c r="H44" s="21"/>
    </row>
    <row r="45" spans="2:9">
      <c r="B45" s="7" t="s">
        <v>260</v>
      </c>
    </row>
  </sheetData>
  <mergeCells count="4">
    <mergeCell ref="C3:G3"/>
    <mergeCell ref="B1:G1"/>
    <mergeCell ref="C30:G30"/>
    <mergeCell ref="B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Aðalskjal</vt:lpstr>
      <vt:lpstr>Fjárfestingar</vt:lpstr>
      <vt:lpstr>Rekstrarreikningur</vt:lpstr>
      <vt:lpstr>Aðalskjal!Print_Titles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María Axelsdóttir</dc:creator>
  <cp:lastModifiedBy>Anna María Axelsdóttir</cp:lastModifiedBy>
  <cp:lastPrinted>2023-11-15T15:33:28Z</cp:lastPrinted>
  <dcterms:created xsi:type="dcterms:W3CDTF">2023-11-09T16:43:47Z</dcterms:created>
  <dcterms:modified xsi:type="dcterms:W3CDTF">2023-11-22T11:47:14Z</dcterms:modified>
</cp:coreProperties>
</file>