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okhald\2023 Rekstur\Rekstur janúar - mars\"/>
    </mc:Choice>
  </mc:AlternateContent>
  <xr:revisionPtr revIDLastSave="0" documentId="13_ncr:1_{0BC096F9-B16B-4E6B-B704-FADFCAA240D0}" xr6:coauthVersionLast="47" xr6:coauthVersionMax="47" xr10:uidLastSave="{00000000-0000-0000-0000-000000000000}"/>
  <bookViews>
    <workbookView xWindow="-120" yWindow="-120" windowWidth="29040" windowHeight="15840" xr2:uid="{EA3AABD7-00AF-4768-AC62-6D6658349E1B}"/>
  </bookViews>
  <sheets>
    <sheet name="Aðalskjal" sheetId="1" r:id="rId1"/>
    <sheet name="Fjárfestingar" sheetId="2" r:id="rId2"/>
    <sheet name="Rekstrarreikningur" sheetId="3" r:id="rId3"/>
  </sheets>
  <definedNames>
    <definedName name="_xlnm.Print_Area" localSheetId="2">Rekstrarreikningur!$B$1:$G$45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2" i="3" l="1"/>
  <c r="E42" i="3"/>
  <c r="G39" i="3"/>
  <c r="E38" i="3"/>
  <c r="C38" i="3"/>
  <c r="G23" i="3"/>
  <c r="G21" i="3"/>
  <c r="E17" i="3"/>
  <c r="C17" i="3"/>
  <c r="E11" i="3"/>
  <c r="C11" i="3"/>
  <c r="G16" i="3"/>
  <c r="G38" i="3" s="1"/>
  <c r="G15" i="3"/>
  <c r="G14" i="3"/>
  <c r="G10" i="3"/>
  <c r="G9" i="3"/>
  <c r="G8" i="3"/>
  <c r="C43" i="2"/>
  <c r="C31" i="2"/>
  <c r="G42" i="2"/>
  <c r="G41" i="2"/>
  <c r="G40" i="2"/>
  <c r="G39" i="2"/>
  <c r="G38" i="2"/>
  <c r="G34" i="2"/>
  <c r="G30" i="2"/>
  <c r="G29" i="2"/>
  <c r="G7" i="2"/>
  <c r="G8" i="2"/>
  <c r="G9" i="2"/>
  <c r="G10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6" i="2"/>
  <c r="C11" i="2"/>
  <c r="C26" i="2" s="1"/>
  <c r="E43" i="2"/>
  <c r="E31" i="2"/>
  <c r="E35" i="2" s="1"/>
  <c r="E26" i="2"/>
  <c r="G42" i="3" l="1"/>
  <c r="C35" i="2"/>
  <c r="E45" i="2"/>
  <c r="G31" i="2"/>
  <c r="G43" i="2"/>
  <c r="C45" i="2"/>
  <c r="G11" i="2"/>
  <c r="G26" i="2" s="1"/>
  <c r="G35" i="2" s="1"/>
  <c r="E19" i="3"/>
  <c r="E25" i="3" s="1"/>
  <c r="E36" i="3" s="1"/>
  <c r="E44" i="3" s="1"/>
  <c r="G11" i="3"/>
  <c r="G17" i="3"/>
  <c r="C19" i="3"/>
  <c r="C25" i="3" s="1"/>
  <c r="C36" i="3" s="1"/>
  <c r="C44" i="3" s="1"/>
  <c r="G45" i="2" l="1"/>
  <c r="G19" i="3"/>
  <c r="G25" i="3" s="1"/>
  <c r="G36" i="3" s="1"/>
  <c r="G44" i="3" s="1"/>
</calcChain>
</file>

<file path=xl/sharedStrings.xml><?xml version="1.0" encoding="utf-8"?>
<sst xmlns="http://schemas.openxmlformats.org/spreadsheetml/2006/main" count="365" uniqueCount="351">
  <si>
    <t>Mosfellsbær  -  rekstur málaflokka og deilda í janúar til mars 2023</t>
  </si>
  <si>
    <t>Málaflokkur / deild</t>
  </si>
  <si>
    <t>Laun og    launatengd    gjöld</t>
  </si>
  <si>
    <t>Breyting lífeyrisskuld-bindinga</t>
  </si>
  <si>
    <t>Annar rekstrar-kostnaður</t>
  </si>
  <si>
    <t>Afskriftir</t>
  </si>
  <si>
    <t>Fjármagns-liðir o.fl.</t>
  </si>
  <si>
    <t>Rekstrar- niðurstaða</t>
  </si>
  <si>
    <t>Fjárhags-áætlun</t>
  </si>
  <si>
    <t>Frávik</t>
  </si>
  <si>
    <t>00  SKATTTEKJUR</t>
  </si>
  <si>
    <t>00010  Útsvar</t>
  </si>
  <si>
    <t>00060  Fasteignaskattur</t>
  </si>
  <si>
    <t>00110  Framlög úr Jöfnunarsjóði</t>
  </si>
  <si>
    <t>00350  Lóðarleiga</t>
  </si>
  <si>
    <t>00960  Rammi / endurskoðun áætlunar</t>
  </si>
  <si>
    <t>02  FÉLAGSÞJÓNUSTA</t>
  </si>
  <si>
    <t>02010  Velferðarnefnd</t>
  </si>
  <si>
    <t>02020  Skrifstofa velferðarsviðs</t>
  </si>
  <si>
    <t>02110  Fjárhagsaðstoð</t>
  </si>
  <si>
    <t>02150  Stuðningsþjónusta - einstaklingsstuðningur</t>
  </si>
  <si>
    <t>02170  Móttaka flóttafólks</t>
  </si>
  <si>
    <t>02172  Erlendir ríkisborgarar</t>
  </si>
  <si>
    <t>02180  Sérstakur húsnæðisstuðningur</t>
  </si>
  <si>
    <t>02190  Önnur félagsleg aðstoð</t>
  </si>
  <si>
    <t>02330  Niðurgreiðsla dvalargjalda</t>
  </si>
  <si>
    <t>02340  Barnaverndarmál</t>
  </si>
  <si>
    <t>02410  Framlög til ellilífeyrisþega og  öryrkja</t>
  </si>
  <si>
    <t>02430  Hjúkrunarheimili</t>
  </si>
  <si>
    <t>02450  Þjónustumiðstöð aldraðra</t>
  </si>
  <si>
    <t>02480  Félagsstarf aldraðra</t>
  </si>
  <si>
    <t>02490  Afsláttur af fasteignagjöldum</t>
  </si>
  <si>
    <t>02500  Málefni fatlaðra - sameiginlegur kostnaður</t>
  </si>
  <si>
    <t>02510  Akstursþjónusta</t>
  </si>
  <si>
    <t>02520  NPA þjónusta</t>
  </si>
  <si>
    <t>02564  Hulduhlíð búsetukjarni</t>
  </si>
  <si>
    <t>02565  Klapparhlíð búsetukjarni</t>
  </si>
  <si>
    <t>02566  Þverholt búsetukjarni</t>
  </si>
  <si>
    <t>02567  Heimili fyrir börn</t>
  </si>
  <si>
    <t>02570  Skammtímavistun fyrir fatlaða</t>
  </si>
  <si>
    <t>02569  Áfangaheimili fyrir geðfatlaða</t>
  </si>
  <si>
    <t>02580  Dagþjónusta fyrir fatlaða</t>
  </si>
  <si>
    <t>02590  Stuðningsfjölskyldur</t>
  </si>
  <si>
    <t>02595  Frístundaklúbburinn Úlfurinn</t>
  </si>
  <si>
    <t>02710  Ýmis lögbundin framlög</t>
  </si>
  <si>
    <t>02810  Ýmsir styrkir - félagsmál</t>
  </si>
  <si>
    <t>02960  Rammi / endurskoðun áætlunar</t>
  </si>
  <si>
    <t>03  HEILBRIGÐISMÁL</t>
  </si>
  <si>
    <t>03220  Heilbrigðiseftirlit</t>
  </si>
  <si>
    <t>03960  Rammi / endurskoðun áætlunar</t>
  </si>
  <si>
    <t>04  FRÆÐSLUMÁL</t>
  </si>
  <si>
    <t>04010  Fræðslunefnd</t>
  </si>
  <si>
    <t>04020  Skrifstofa fræðslusviðs</t>
  </si>
  <si>
    <t>04101  Leikskólinn Hlaðhamrar</t>
  </si>
  <si>
    <t>04102  Leikskólinn Reykjakot</t>
  </si>
  <si>
    <t>04103  Leikskólinn Hlíð</t>
  </si>
  <si>
    <t>04104  Leikskólinn Hulduberg</t>
  </si>
  <si>
    <t>04105  Leikskólinn Leirvogstungu</t>
  </si>
  <si>
    <t>04180  Gæsluvöllurinn  Njarðarholti</t>
  </si>
  <si>
    <t>04190  Niðurgreidd leikskólagjöld</t>
  </si>
  <si>
    <t>04201  Varmárskóli</t>
  </si>
  <si>
    <t>04202  Kvíslarskóli</t>
  </si>
  <si>
    <t xml:space="preserve">04203  Krikaskóli </t>
  </si>
  <si>
    <t xml:space="preserve">04205  Lágafellsskóli </t>
  </si>
  <si>
    <t xml:space="preserve">04206  Helgafellsskóli </t>
  </si>
  <si>
    <t xml:space="preserve">04208  Höfðaberg - nota 04108 </t>
  </si>
  <si>
    <t>04270  Nemendur í öðrum skólum</t>
  </si>
  <si>
    <t>04281  Frístundasel Varmárskóla</t>
  </si>
  <si>
    <t>04285  Frístundasel Lágafellsskóla</t>
  </si>
  <si>
    <t>04289  Frístund fatlaðra Lágafellsskóla</t>
  </si>
  <si>
    <t>04290  Flutningur nemenda</t>
  </si>
  <si>
    <t>04410  Borgarholtsskóli</t>
  </si>
  <si>
    <t>04420  Framhaldsskóli Mosfellsbæjar</t>
  </si>
  <si>
    <t>04501  Listaskóli Mosfellsbæjar</t>
  </si>
  <si>
    <t>04503  Skólahljómsveit</t>
  </si>
  <si>
    <t>04520  Umferðarskólinn ungir vegfarendur</t>
  </si>
  <si>
    <t>04590  Aðrir styrkir og fræðsla</t>
  </si>
  <si>
    <t>04810  Ýmsir styrkir - fræðslumál</t>
  </si>
  <si>
    <t>04960  Rammi / endurskoðun áætlunar</t>
  </si>
  <si>
    <t>05  MENNINGARMÁL</t>
  </si>
  <si>
    <t>05010  Menningar- og lýðræðisnefnd</t>
  </si>
  <si>
    <t>05030  Laxnesssetur</t>
  </si>
  <si>
    <t>05220  Bókasafn</t>
  </si>
  <si>
    <t>05310  Héraðskjalasafn</t>
  </si>
  <si>
    <t>05430  Fornminjar - söguritun</t>
  </si>
  <si>
    <t>05510  Lista og menningarsjóður</t>
  </si>
  <si>
    <t>05520  Listasalur</t>
  </si>
  <si>
    <t>05720  Þjóðhátíð 17. júní</t>
  </si>
  <si>
    <t xml:space="preserve">05730  Jól, áramót, þrettándi </t>
  </si>
  <si>
    <t>05740  Í túninu heima</t>
  </si>
  <si>
    <t>05790  Ýmis hátíðahöld</t>
  </si>
  <si>
    <t>05880  Aðrir styrkir</t>
  </si>
  <si>
    <t>06  ÆSKULÝÐS- OG ÍÞRÓTTAMÁL</t>
  </si>
  <si>
    <t>06010  Íþrótta og tómstundanefnd</t>
  </si>
  <si>
    <t>06020  Skrifstofa frístundasviðs</t>
  </si>
  <si>
    <t>06240  Íþrótta- og tómstundskóli Mosfellsbæjar</t>
  </si>
  <si>
    <t>06260  Tjaldstæði</t>
  </si>
  <si>
    <t>06270  Vinnuskóli</t>
  </si>
  <si>
    <t>06310  Félagsmiðstöðin Bólið</t>
  </si>
  <si>
    <t>06510  Íþróttamiðstöðin að Varmá</t>
  </si>
  <si>
    <t>06580  Íþróttamiðstöðin Lágafell</t>
  </si>
  <si>
    <t>06590  Önnur íþróttaaðstaða</t>
  </si>
  <si>
    <t>06610  Íþróttavöllurinn Tungubökkum</t>
  </si>
  <si>
    <t>06620  Gervigrasvöllur Varmá</t>
  </si>
  <si>
    <t>06810  Ungmennafélagið Afturelding</t>
  </si>
  <si>
    <t>06820  Golfklúbbur Mosfellsbæjar</t>
  </si>
  <si>
    <t>06840  Skátafélagið Mosverjar</t>
  </si>
  <si>
    <t>06850  Skíðasvæði höfuðborgarsvæðisins</t>
  </si>
  <si>
    <t>06860  Hestamannafélagið Hörður</t>
  </si>
  <si>
    <t>06870  Björgunarsveitin Kyndill 06</t>
  </si>
  <si>
    <t>06890  Ýmsir styrkir - æskulýðs og íþr.mál</t>
  </si>
  <si>
    <t>06960  Rammi / endurskoðun áætlunar</t>
  </si>
  <si>
    <t>07  BRUNAMÁL OG ALMANNAVARNIR</t>
  </si>
  <si>
    <t>07210  Slökkvilið Höfuðborgarsvæðisins</t>
  </si>
  <si>
    <t>07410  Almannavarnanefnd höfuðborgarsvæðisins</t>
  </si>
  <si>
    <t>07960  Rammi / endurskoðun áætlunar</t>
  </si>
  <si>
    <t>08  HREINLÆTISMÁL</t>
  </si>
  <si>
    <t>08010  Heilbrigðisnefnd Kjósarsvæðis</t>
  </si>
  <si>
    <t>08210  Sorphreinsun</t>
  </si>
  <si>
    <t>08230  Sorpeyðing</t>
  </si>
  <si>
    <t>08510  Meindýraeyðing</t>
  </si>
  <si>
    <t>08570  Dýraeftirlit</t>
  </si>
  <si>
    <t>08960  Rammi / endurskoðun áætlunar</t>
  </si>
  <si>
    <t>09  SKIPULAGS- OG BYGGINGARMÁL</t>
  </si>
  <si>
    <t>09010  Skipulagsnefnd</t>
  </si>
  <si>
    <t>09020  Skrifstofa umhverfissviðs</t>
  </si>
  <si>
    <t>09110  Mæling, skráning, kortagerð</t>
  </si>
  <si>
    <t>09220  Aðalskipulag</t>
  </si>
  <si>
    <t>09230  Deiliskipulag</t>
  </si>
  <si>
    <t>09240  Svæðisskipulag</t>
  </si>
  <si>
    <t>09520  Byggingaeftirlit</t>
  </si>
  <si>
    <t>09710  Byggingarland</t>
  </si>
  <si>
    <t>09960  Rammi / endurskoðun áætlunar</t>
  </si>
  <si>
    <t>10  UMFERÐAR- og SAMGÖNGUMÁL</t>
  </si>
  <si>
    <t>10030  Viðhald gatnakerfis</t>
  </si>
  <si>
    <t>10210  Leiga gatnakerfis</t>
  </si>
  <si>
    <t>10310  Götulýsing</t>
  </si>
  <si>
    <t>10410  Gerð, viðhald og rekstur reiðvega</t>
  </si>
  <si>
    <t>10510  Gangbrautir og umferðamerkingar</t>
  </si>
  <si>
    <t>10610  Snjómokstur og hálkueyðing</t>
  </si>
  <si>
    <t>10710  Framlög til Strætó bs</t>
  </si>
  <si>
    <t>10720  Biðskýli</t>
  </si>
  <si>
    <t>10960  Rammi / endurskoðun áætlunar</t>
  </si>
  <si>
    <t>11  ALMENNINGSGARÐAR OG ÚTIVIST</t>
  </si>
  <si>
    <t>11010  Umhverfisnefnd</t>
  </si>
  <si>
    <t>11020  Umhverfisdeild</t>
  </si>
  <si>
    <t>11310  Garðyrkjudeild</t>
  </si>
  <si>
    <t>11410  Opin svæði</t>
  </si>
  <si>
    <t>11430  Leikvellir</t>
  </si>
  <si>
    <t>11440  Garðlönd</t>
  </si>
  <si>
    <t>11610  Jólaskreytingar</t>
  </si>
  <si>
    <t>11710  Minka- og refaeyðing</t>
  </si>
  <si>
    <t>11810  Styrkir</t>
  </si>
  <si>
    <t>11960  Rammi / endurskoðun áætlunar</t>
  </si>
  <si>
    <t>13  ATVINNUMÁL</t>
  </si>
  <si>
    <t>13210  Landbúnaður</t>
  </si>
  <si>
    <t>13960  Rammi / endurskoðun áætlunar</t>
  </si>
  <si>
    <t>21  SAMEIGNINLEGUR KOSTNAÐUR</t>
  </si>
  <si>
    <t>21010  Bæjarstjórn</t>
  </si>
  <si>
    <t>21030  Bæjarráð</t>
  </si>
  <si>
    <t>21040  Atvinnu- og nýsköpunarnefnd</t>
  </si>
  <si>
    <t>21070  Endurskoðun</t>
  </si>
  <si>
    <t>21110  Kosningar</t>
  </si>
  <si>
    <t>21310  Ónotað húsnæði</t>
  </si>
  <si>
    <t>21350  Ábyrgðartrygging</t>
  </si>
  <si>
    <t>21410  Skrifstofa bæjarfélagsins</t>
  </si>
  <si>
    <t>21420  Fjármáladeild</t>
  </si>
  <si>
    <t>21430  Mannauðsdeild</t>
  </si>
  <si>
    <t>21450  Upplýsingatækni</t>
  </si>
  <si>
    <t>21510  Risna, móttökur og kynningarmál</t>
  </si>
  <si>
    <t>21610  Launanefnd - kjarasamningar</t>
  </si>
  <si>
    <t>21630  Hækkun lífeyrisskuldbindingar</t>
  </si>
  <si>
    <t>21640  Áfallið orlof</t>
  </si>
  <si>
    <t>21650  Starfsmannakostnaður</t>
  </si>
  <si>
    <t>21660  Laun starfsmanna (utan deilda)</t>
  </si>
  <si>
    <t>21710  Vinarbæjartengsl</t>
  </si>
  <si>
    <t>21750  Samstarf sveitafélaga</t>
  </si>
  <si>
    <t>21810  Ýmsir styrkir</t>
  </si>
  <si>
    <t>21820  Óviss útgjöld</t>
  </si>
  <si>
    <t>21960  Rammi / endurskoðun áætlunar</t>
  </si>
  <si>
    <t>28  FJÁRMUNATEKJUR, FJÁRMAGNSGJÖLD</t>
  </si>
  <si>
    <t>28010  Vaxta- og verðbótatekjur af veltufjármunum</t>
  </si>
  <si>
    <t>28020  Tekjur af eignahlutum</t>
  </si>
  <si>
    <t>28030  Vaxta og verðbótatekjur innri lána</t>
  </si>
  <si>
    <t>28110  Vaxta og verðbótagjöld</t>
  </si>
  <si>
    <t>31  EIGNASJÓÐUR REKSTUR</t>
  </si>
  <si>
    <t>31010  Tekjur af byggingarétti</t>
  </si>
  <si>
    <t>31070  Gatnagerð</t>
  </si>
  <si>
    <t>31090  Gatnakerfi</t>
  </si>
  <si>
    <t>31100  Skrifstofa eignasjóðs</t>
  </si>
  <si>
    <t>31105  Leikskólinn Hlaðhamrar - fasteign</t>
  </si>
  <si>
    <t>31110  Leikskólinn Reykjakot - fasteign</t>
  </si>
  <si>
    <t>31115  Leikskólinn Hlíð - fasteign</t>
  </si>
  <si>
    <t>31120  Leikskólinn Hulduberg - fasteign</t>
  </si>
  <si>
    <t>31125  Leirvogstunguskóli - fasteign</t>
  </si>
  <si>
    <t>31130  Leikvöllurinn Njarðaholti - fasteign</t>
  </si>
  <si>
    <t>31205  Varmárskóli - fasteign</t>
  </si>
  <si>
    <t>31210  Lágafellsskóli - fasteign</t>
  </si>
  <si>
    <t>31215  Krikaskóli - fasteign</t>
  </si>
  <si>
    <t>31220  Höfðaberg - fasteign</t>
  </si>
  <si>
    <t>31225  Kvíslarskóli - fasteign</t>
  </si>
  <si>
    <t>31230  Brúarland</t>
  </si>
  <si>
    <t>31235  Helgafellsskóli - fasteign</t>
  </si>
  <si>
    <t>31440  Borgarholtsskóli - afskriftir</t>
  </si>
  <si>
    <t>31445  Framhaldsskóli Mosfellsbæjar - afskriftir</t>
  </si>
  <si>
    <t>31510  Ból við Varmárskóla</t>
  </si>
  <si>
    <t>31515  Þjónustustöð - fasteign</t>
  </si>
  <si>
    <t>31520  Tjaldsvæðið við Varmá</t>
  </si>
  <si>
    <t>31525  Ævintýragarður</t>
  </si>
  <si>
    <t>31530  Kjarni - fasteign</t>
  </si>
  <si>
    <t>31535  Læknisbústaður</t>
  </si>
  <si>
    <t>31540  Hlégarður</t>
  </si>
  <si>
    <t>31545  Innréttingar í Hlaðhömrum</t>
  </si>
  <si>
    <t>31550  Skátafélagið Mosverjar</t>
  </si>
  <si>
    <t>31605  Íþróttamiðstöðin að Varmá - fasteign</t>
  </si>
  <si>
    <t>31610  Gervigrasvellir</t>
  </si>
  <si>
    <t>31615  Tungubakkar - fasteign</t>
  </si>
  <si>
    <t>31620  Íþróttamiðstöðin Lágafelli - fasteign</t>
  </si>
  <si>
    <t>31625  Íþróttamiðstöðin Klettur - Golfvöllur</t>
  </si>
  <si>
    <t>31630  Stikaðar gönguleiðir</t>
  </si>
  <si>
    <t>31635  Bláfjöll skiðaaðstaða</t>
  </si>
  <si>
    <t>31700  Ýmsar fasteignir, lóðir og lendur</t>
  </si>
  <si>
    <t>31805  Leiga: Listaskóli</t>
  </si>
  <si>
    <t>31810  Leiga: Bókasafn og Héraðsskjalasafn</t>
  </si>
  <si>
    <t>31815  Leiga: 2. hæð í Kjarna</t>
  </si>
  <si>
    <t>31960  Til ráðstöfunar - rammi</t>
  </si>
  <si>
    <t>31970  Fjármagnsliðir</t>
  </si>
  <si>
    <t>33  ÞJÓNUSTUSTÖÐ  REKSTUR</t>
  </si>
  <si>
    <t>33210  Þjónustustöð</t>
  </si>
  <si>
    <t>33310  Vélar</t>
  </si>
  <si>
    <t>33510  Bifreiðar þjónustustöðvar</t>
  </si>
  <si>
    <t>35  FASTEIGNAFÉLAGIÐ LÆKJARHLÍÐ</t>
  </si>
  <si>
    <t>35100  Rekstur Fasteignafélagsins Lækjarhlíðar</t>
  </si>
  <si>
    <t>35970  Fjármagnsliðir</t>
  </si>
  <si>
    <t>39  AÐRAR A-HLUTA STOFNANIR</t>
  </si>
  <si>
    <t>39100  SHS bs. - Rekstur</t>
  </si>
  <si>
    <t>39900  SHS bs. - Fjármunatekjur og fjármagnsgjöld</t>
  </si>
  <si>
    <t>Millifærslur</t>
  </si>
  <si>
    <t>Rekstrarniðurstaða A- hluta</t>
  </si>
  <si>
    <t>43  VATNSVEITA MOSFELLSBÆJAR</t>
  </si>
  <si>
    <t>43010  Tekjur vatnsveitu</t>
  </si>
  <si>
    <t>43210  Almennur rekstur vatnsveitu</t>
  </si>
  <si>
    <t>43220  Keypt kalt vatn</t>
  </si>
  <si>
    <t>43230  Viðhald veitukerfis</t>
  </si>
  <si>
    <t>43260  Nýlagnir vatnsveitu</t>
  </si>
  <si>
    <t>43840  Fjármagnsgjöld vatnsveitu</t>
  </si>
  <si>
    <t>43890  Afskriftir vatnsveitu</t>
  </si>
  <si>
    <t>43960  Til ráðstöfunar - rammi</t>
  </si>
  <si>
    <t>47  HITAVEITA MOSFELLSBÆJAR</t>
  </si>
  <si>
    <t>47010  Tekjur hitaveitu</t>
  </si>
  <si>
    <t>47210  Almennur rekstur hitaveitu</t>
  </si>
  <si>
    <t>47220  Keypt heitt vatn</t>
  </si>
  <si>
    <t>47230  Viðhald hitaveitukerfis</t>
  </si>
  <si>
    <t>47250  Bifreiðar hitaveitu</t>
  </si>
  <si>
    <t>47260  Nýlagnir hitaveitu</t>
  </si>
  <si>
    <t>47810  Fjármunatekjur</t>
  </si>
  <si>
    <t>47840  Fjármagnsgjöld hitaveitu</t>
  </si>
  <si>
    <t>47870  Verðbreytingafærsla</t>
  </si>
  <si>
    <t>47890  Afskriftir hitaveitu</t>
  </si>
  <si>
    <t>47960  Til ráðstöfunar - rammi</t>
  </si>
  <si>
    <t>61  FÉLAGSLEGAR ÍBÚÐIR</t>
  </si>
  <si>
    <t>63  HJÚKRUNARHEIMILIÐ HAMRAR</t>
  </si>
  <si>
    <t>63089  Afskriftir Hamra</t>
  </si>
  <si>
    <t>63210  Hjúkrunarheimilið Hamrar - fasteign</t>
  </si>
  <si>
    <t>63840  Fjármagnsgjöld Hamra</t>
  </si>
  <si>
    <t>65  FRÁVEITA REKSTUR</t>
  </si>
  <si>
    <t>65040  Fráveitu- og rotþróargjald</t>
  </si>
  <si>
    <t>65120  Holræsi og niðurföll</t>
  </si>
  <si>
    <t>65410  Hreinsun holræsa</t>
  </si>
  <si>
    <t>65420  Hreinsun rotþróa</t>
  </si>
  <si>
    <t>65840  Fjármagnsgjöld fráveitu</t>
  </si>
  <si>
    <t>65890  Afskriftir fráveitu</t>
  </si>
  <si>
    <t>89100  Strætó bs. - Rekstur</t>
  </si>
  <si>
    <t>89200  Sorpa bs. - Rekstur</t>
  </si>
  <si>
    <t>89800  Strætó bs. - Fjármunatekjur og fjármagnsgjöld</t>
  </si>
  <si>
    <t>89900  Sorpa bs. - Fjármunatekjur og fjármagnsgjöld</t>
  </si>
  <si>
    <t>Rekstrarniðurstaða A og B hluta</t>
  </si>
  <si>
    <t>Í þúsundum króna.</t>
  </si>
  <si>
    <t>Mismunur</t>
  </si>
  <si>
    <t>A hluti</t>
  </si>
  <si>
    <t>Fasteignir og önnur mannvirki</t>
  </si>
  <si>
    <t>Kvíslarskóli endurbætur</t>
  </si>
  <si>
    <t>Leikskólinn í Helgafelli</t>
  </si>
  <si>
    <t>Helgafellsskóli, íþróttahús</t>
  </si>
  <si>
    <t>Varmárskóli, endurbætur</t>
  </si>
  <si>
    <t>Íþróttamiðstöðin Varmá</t>
  </si>
  <si>
    <t>Skíðasvæði</t>
  </si>
  <si>
    <t>Íþróttamiðstöðin Varmá, þjónustubygging</t>
  </si>
  <si>
    <t>Brúarland</t>
  </si>
  <si>
    <t>Hlégarður</t>
  </si>
  <si>
    <t>Íþróttamiðstöðin Lágafell</t>
  </si>
  <si>
    <t>Krikaskóli</t>
  </si>
  <si>
    <t>Þjónustustöð</t>
  </si>
  <si>
    <t>Helgafellsskóli</t>
  </si>
  <si>
    <t>Ævintýragarður</t>
  </si>
  <si>
    <t>Lágafellsskóli</t>
  </si>
  <si>
    <t>Aðstaða skógræktar</t>
  </si>
  <si>
    <t>Fasteignir og önnur mannvirki samtals</t>
  </si>
  <si>
    <t>Gatnakerfi</t>
  </si>
  <si>
    <t>Gatnaframkvæmdir</t>
  </si>
  <si>
    <t>Gatnagerðartekjur, nettó endurgreiðsla</t>
  </si>
  <si>
    <t>Gatnakerfi samtals</t>
  </si>
  <si>
    <t>Áhöld og tæki</t>
  </si>
  <si>
    <t>Bifreið</t>
  </si>
  <si>
    <t>A hluti samtals</t>
  </si>
  <si>
    <t>B hluti</t>
  </si>
  <si>
    <t>Hitaveita</t>
  </si>
  <si>
    <t>Vatnsveita</t>
  </si>
  <si>
    <t>Fráveita</t>
  </si>
  <si>
    <t>Félagslegar íbúðir</t>
  </si>
  <si>
    <t>Hjúkrunarheimili</t>
  </si>
  <si>
    <t>B hluti samtals</t>
  </si>
  <si>
    <t>Samtals A og B hluti</t>
  </si>
  <si>
    <t>Fjárfestingar janúar til mars 2023</t>
  </si>
  <si>
    <t xml:space="preserve">Áætlun </t>
  </si>
  <si>
    <t>A og B hluti</t>
  </si>
  <si>
    <t>Rekstrartekjur</t>
  </si>
  <si>
    <t>Útsvar og fasteignaskattur</t>
  </si>
  <si>
    <t>Framlög Jöfnunarsjóðs</t>
  </si>
  <si>
    <t>Aðrar tekjur</t>
  </si>
  <si>
    <t>Rekstrargjöld</t>
  </si>
  <si>
    <t>Laun og launatengd gjöld</t>
  </si>
  <si>
    <t>Annar rekstrarkostnaður</t>
  </si>
  <si>
    <t>Fjármunat. og (fjárm.gjöld)</t>
  </si>
  <si>
    <t>Rekstrarreikningur janúar til mars 2023</t>
  </si>
  <si>
    <t>Endurnýjun skólalóða</t>
  </si>
  <si>
    <t>Bætt eldhúsaðstaða leikskóla</t>
  </si>
  <si>
    <t>Fjölgun leikskólarýma</t>
  </si>
  <si>
    <t>jan-mars 2023</t>
  </si>
  <si>
    <t>ársins 2023</t>
  </si>
  <si>
    <t>Áætlun 2023</t>
  </si>
  <si>
    <t>janúar - mars</t>
  </si>
  <si>
    <t>áætlun ársins</t>
  </si>
  <si>
    <t xml:space="preserve">Óráðstafað af </t>
  </si>
  <si>
    <t>Fjárfestingar</t>
  </si>
  <si>
    <t>Rekstrarniðurstaða (neikvæð)..............</t>
  </si>
  <si>
    <t>Raun 2023</t>
  </si>
  <si>
    <t>89  AÐRAR B-HLUTA STOFNANIR</t>
  </si>
  <si>
    <t>Samtals        tekjur</t>
  </si>
  <si>
    <t>Samtals      gjöld</t>
  </si>
  <si>
    <t xml:space="preserve">Rekstrarniðurstaða án fjármagnsliða </t>
  </si>
  <si>
    <t>Útleiðing veltufjár frá rekstri</t>
  </si>
  <si>
    <t>Rekstrarniðurstaða</t>
  </si>
  <si>
    <t>Rekstrarliðir sem hafa ekki áhrif á fjárstreymi</t>
  </si>
  <si>
    <t>Verðbætur</t>
  </si>
  <si>
    <t>Veltufé frá rekstri</t>
  </si>
  <si>
    <t>Byggingarréttur</t>
  </si>
  <si>
    <t>Söluhagnaður eigna</t>
  </si>
  <si>
    <t>Breyting lífeyrisskuldbindinga</t>
  </si>
  <si>
    <t>Aðrir liðir</t>
  </si>
  <si>
    <t>Veltufé frá rekstri janúar til mars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</si>
</sst>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#,##0.000\ _);[Red]\(* #,##0.000\ \)"/>
    <numFmt numFmtId="165" formatCode="#,##0\ _);[Red]\(* #,##0\ \)"/>
    <numFmt numFmtId="166" formatCode="#,##0.000"/>
    <numFmt numFmtId="167" formatCode="@*."/>
    <numFmt numFmtId="168" formatCode="#,##0_ ;\-#,##0\ 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i/>
      <sz val="13"/>
      <color rgb="FFFFFF00"/>
      <name val="Calibri"/>
      <family val="2"/>
      <scheme val="minor"/>
    </font>
    <font>
      <sz val="13"/>
      <color theme="1"/>
      <name val="Calibri"/>
      <family val="2"/>
      <scheme val="minor"/>
    </font>
    <font>
      <sz val="9"/>
      <name val="Univers 45 Light"/>
    </font>
    <font>
      <sz val="10"/>
      <name val="Times New Roman"/>
      <family val="1"/>
    </font>
    <font>
      <b/>
      <sz val="9"/>
      <name val="Univers 45 Light"/>
    </font>
    <font>
      <sz val="11"/>
      <name val="Calibri"/>
      <family val="2"/>
      <scheme val="minor"/>
    </font>
    <font>
      <sz val="10"/>
      <name val="Geneva"/>
    </font>
    <font>
      <b/>
      <sz val="11"/>
      <color rgb="FF1E996C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1E996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2" borderId="0" applyNumberFormat="0" applyBorder="0" applyAlignment="0" applyProtection="0"/>
    <xf numFmtId="165" fontId="10" fillId="0" borderId="0"/>
    <xf numFmtId="0" fontId="1" fillId="3" borderId="0"/>
    <xf numFmtId="0" fontId="13" fillId="0" borderId="0"/>
  </cellStyleXfs>
  <cellXfs count="59">
    <xf numFmtId="0" fontId="0" fillId="0" borderId="0" xfId="0"/>
    <xf numFmtId="0" fontId="5" fillId="3" borderId="0" xfId="3" applyFont="1" applyFill="1"/>
    <xf numFmtId="41" fontId="0" fillId="0" borderId="0" xfId="1" applyFont="1"/>
    <xf numFmtId="9" fontId="0" fillId="0" borderId="0" xfId="2" applyFont="1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6" fillId="3" borderId="1" xfId="3" applyFont="1" applyFill="1" applyBorder="1" applyAlignment="1">
      <alignment horizontal="left" wrapText="1"/>
    </xf>
    <xf numFmtId="0" fontId="6" fillId="3" borderId="1" xfId="3" applyFont="1" applyFill="1" applyBorder="1" applyAlignment="1">
      <alignment horizontal="center" wrapText="1"/>
    </xf>
    <xf numFmtId="3" fontId="7" fillId="3" borderId="1" xfId="0" applyNumberFormat="1" applyFont="1" applyFill="1" applyBorder="1" applyAlignment="1">
      <alignment horizontal="center" wrapText="1"/>
    </xf>
    <xf numFmtId="0" fontId="8" fillId="0" borderId="0" xfId="0" applyFont="1"/>
    <xf numFmtId="41" fontId="8" fillId="0" borderId="0" xfId="1" applyFont="1"/>
    <xf numFmtId="0" fontId="4" fillId="3" borderId="0" xfId="3" applyFill="1"/>
    <xf numFmtId="3" fontId="4" fillId="3" borderId="0" xfId="3" applyNumberFormat="1" applyFill="1" applyAlignment="1">
      <alignment horizontal="right" indent="1"/>
    </xf>
    <xf numFmtId="3" fontId="0" fillId="0" borderId="0" xfId="0" applyNumberFormat="1"/>
    <xf numFmtId="164" fontId="9" fillId="0" borderId="0" xfId="1" applyNumberFormat="1" applyFont="1" applyFill="1" applyAlignment="1" applyProtection="1">
      <alignment horizontal="right"/>
      <protection hidden="1"/>
    </xf>
    <xf numFmtId="3" fontId="0" fillId="0" borderId="0" xfId="0" applyNumberFormat="1" applyAlignment="1">
      <alignment horizontal="right" indent="1"/>
    </xf>
    <xf numFmtId="164" fontId="9" fillId="0" borderId="0" xfId="4" applyNumberFormat="1" applyFont="1"/>
    <xf numFmtId="164" fontId="9" fillId="0" borderId="0" xfId="1" applyNumberFormat="1" applyFont="1" applyFill="1" applyBorder="1" applyAlignment="1" applyProtection="1">
      <alignment horizontal="right"/>
      <protection hidden="1"/>
    </xf>
    <xf numFmtId="164" fontId="11" fillId="0" borderId="0" xfId="1" applyNumberFormat="1" applyFont="1" applyFill="1" applyBorder="1" applyAlignment="1" applyProtection="1">
      <alignment horizontal="right"/>
      <protection hidden="1"/>
    </xf>
    <xf numFmtId="164" fontId="11" fillId="0" borderId="0" xfId="4" applyNumberFormat="1" applyFont="1"/>
    <xf numFmtId="0" fontId="0" fillId="0" borderId="0" xfId="0" applyAlignment="1">
      <alignment horizontal="right" indent="1"/>
    </xf>
    <xf numFmtId="3" fontId="0" fillId="0" borderId="0" xfId="0" applyNumberFormat="1" applyAlignment="1">
      <alignment horizontal="center"/>
    </xf>
    <xf numFmtId="3" fontId="3" fillId="0" borderId="0" xfId="0" applyNumberFormat="1" applyFont="1" applyAlignment="1">
      <alignment horizontal="right" indent="1"/>
    </xf>
    <xf numFmtId="3" fontId="3" fillId="0" borderId="2" xfId="0" applyNumberFormat="1" applyFont="1" applyBorder="1" applyAlignment="1">
      <alignment horizontal="right" indent="1"/>
    </xf>
    <xf numFmtId="0" fontId="3" fillId="0" borderId="0" xfId="0" applyFont="1"/>
    <xf numFmtId="3" fontId="12" fillId="0" borderId="0" xfId="0" applyNumberFormat="1" applyFont="1" applyAlignment="1">
      <alignment horizontal="right" indent="1"/>
    </xf>
    <xf numFmtId="166" fontId="0" fillId="0" borderId="0" xfId="0" applyNumberFormat="1"/>
    <xf numFmtId="49" fontId="9" fillId="0" borderId="0" xfId="6" applyNumberFormat="1" applyFont="1" applyAlignment="1">
      <alignment vertical="center"/>
    </xf>
    <xf numFmtId="0" fontId="14" fillId="0" borderId="0" xfId="5" applyFont="1" applyFill="1" applyAlignment="1">
      <alignment horizontal="center"/>
    </xf>
    <xf numFmtId="41" fontId="0" fillId="0" borderId="0" xfId="1" applyFont="1" applyAlignment="1">
      <alignment horizontal="center"/>
    </xf>
    <xf numFmtId="0" fontId="14" fillId="0" borderId="0" xfId="5" applyFont="1" applyFill="1"/>
    <xf numFmtId="167" fontId="9" fillId="0" borderId="0" xfId="6" applyNumberFormat="1" applyFont="1" applyAlignment="1">
      <alignment vertical="center"/>
    </xf>
    <xf numFmtId="0" fontId="3" fillId="0" borderId="3" xfId="0" applyFont="1" applyBorder="1"/>
    <xf numFmtId="41" fontId="0" fillId="0" borderId="0" xfId="1" applyFont="1" applyAlignment="1">
      <alignment horizontal="left" indent="1"/>
    </xf>
    <xf numFmtId="41" fontId="3" fillId="0" borderId="2" xfId="1" applyFont="1" applyBorder="1" applyAlignment="1">
      <alignment horizontal="left" indent="1"/>
    </xf>
    <xf numFmtId="41" fontId="3" fillId="0" borderId="3" xfId="1" applyFont="1" applyBorder="1" applyAlignment="1">
      <alignment horizontal="left" indent="1"/>
    </xf>
    <xf numFmtId="168" fontId="0" fillId="0" borderId="0" xfId="1" applyNumberFormat="1" applyFont="1"/>
    <xf numFmtId="168" fontId="0" fillId="0" borderId="0" xfId="0" applyNumberFormat="1"/>
    <xf numFmtId="168" fontId="3" fillId="0" borderId="0" xfId="0" applyNumberFormat="1" applyFont="1"/>
    <xf numFmtId="168" fontId="0" fillId="0" borderId="4" xfId="1" applyNumberFormat="1" applyFont="1" applyBorder="1"/>
    <xf numFmtId="168" fontId="3" fillId="0" borderId="2" xfId="1" applyNumberFormat="1" applyFont="1" applyBorder="1"/>
    <xf numFmtId="168" fontId="3" fillId="0" borderId="0" xfId="1" applyNumberFormat="1" applyFont="1"/>
    <xf numFmtId="168" fontId="3" fillId="0" borderId="3" xfId="1" applyNumberFormat="1" applyFont="1" applyBorder="1"/>
    <xf numFmtId="167" fontId="9" fillId="0" borderId="0" xfId="6" applyNumberFormat="1" applyFont="1" applyAlignment="1">
      <alignment horizontal="left" vertic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16" fillId="0" borderId="0" xfId="0" applyFont="1"/>
    <xf numFmtId="167" fontId="0" fillId="0" borderId="0" xfId="0" applyNumberFormat="1" applyAlignment="1">
      <alignment horizontal="left"/>
    </xf>
    <xf numFmtId="0" fontId="2" fillId="3" borderId="0" xfId="5" applyFont="1" applyAlignment="1">
      <alignment horizontal="center"/>
    </xf>
    <xf numFmtId="0" fontId="15" fillId="3" borderId="0" xfId="5" applyFont="1" applyAlignment="1">
      <alignment horizontal="center"/>
    </xf>
    <xf numFmtId="167" fontId="3" fillId="0" borderId="0" xfId="0" applyNumberFormat="1" applyFont="1" applyAlignment="1">
      <alignment horizontal="left"/>
    </xf>
    <xf numFmtId="168" fontId="3" fillId="0" borderId="2" xfId="0" applyNumberFormat="1" applyFont="1" applyBorder="1"/>
    <xf numFmtId="0" fontId="3" fillId="0" borderId="2" xfId="0" applyFont="1" applyBorder="1"/>
    <xf numFmtId="0" fontId="17" fillId="0" borderId="0" xfId="0" applyFont="1"/>
    <xf numFmtId="168" fontId="3" fillId="0" borderId="0" xfId="1" applyNumberFormat="1" applyFont="1" applyBorder="1"/>
    <xf numFmtId="168" fontId="0" fillId="0" borderId="0" xfId="1" applyNumberFormat="1" applyFont="1" applyBorder="1"/>
    <xf numFmtId="0" fontId="5" fillId="3" borderId="0" xfId="5" applyFont="1" applyAlignment="1">
      <alignment horizontal="center"/>
    </xf>
    <xf numFmtId="0" fontId="15" fillId="3" borderId="0" xfId="5" applyFont="1" applyAlignment="1">
      <alignment horizontal="center"/>
    </xf>
    <xf numFmtId="0" fontId="2" fillId="3" borderId="0" xfId="5" applyFont="1" applyAlignment="1">
      <alignment horizontal="center"/>
    </xf>
  </cellXfs>
  <cellStyles count="7">
    <cellStyle name="Accent1" xfId="3" builtinId="29"/>
    <cellStyle name="Comma [0]" xfId="1" builtinId="6"/>
    <cellStyle name="Mosó" xfId="5" xr:uid="{05B5FFDF-1DB7-4D4B-8E52-53FBA26B70CD}"/>
    <cellStyle name="Normal" xfId="0" builtinId="0"/>
    <cellStyle name="Normal 3 10" xfId="4" xr:uid="{C697EC3B-A0A9-4F9D-9DB9-4DB3BF3019AB}"/>
    <cellStyle name="Normal_Ársreikningur Sandg 31.12 2" xfId="6" xr:uid="{696E622C-54EC-4C61-A2CC-148131057BAE}"/>
    <cellStyle name="Percent" xfId="2" builtinId="5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3D8ED-369A-4809-8A55-512C979AFE6A}">
  <sheetPr>
    <pageSetUpPr fitToPage="1"/>
  </sheetPr>
  <dimension ref="A1:O279"/>
  <sheetViews>
    <sheetView tabSelected="1" workbookViewId="0">
      <pane ySplit="3" topLeftCell="A4" activePane="bottomLeft" state="frozen"/>
      <selection pane="bottomLeft" activeCell="N222" sqref="N222"/>
    </sheetView>
  </sheetViews>
  <sheetFormatPr defaultRowHeight="15" outlineLevelRow="1"/>
  <cols>
    <col min="1" max="1" width="32.7109375" customWidth="1"/>
    <col min="2" max="2" width="16.85546875" customWidth="1"/>
    <col min="3" max="3" width="15.85546875" customWidth="1"/>
    <col min="4" max="4" width="15.85546875" customWidth="1" collapsed="1"/>
    <col min="5" max="5" width="15.85546875" customWidth="1"/>
    <col min="6" max="7" width="15.85546875" customWidth="1" collapsed="1"/>
    <col min="8" max="8" width="14.7109375" customWidth="1" collapsed="1"/>
    <col min="9" max="11" width="15.85546875" customWidth="1" collapsed="1"/>
    <col min="14" max="14" width="11.5703125" bestFit="1" customWidth="1"/>
  </cols>
  <sheetData>
    <row r="1" spans="1:15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O1" s="2"/>
    </row>
    <row r="2" spans="1:15" s="5" customFormat="1">
      <c r="A2" s="3"/>
      <c r="B2" s="4"/>
      <c r="C2" s="4"/>
      <c r="D2" s="4"/>
      <c r="E2" s="4"/>
      <c r="F2" s="4"/>
      <c r="G2" s="4"/>
      <c r="H2" s="4"/>
      <c r="I2" s="4"/>
      <c r="J2" s="4"/>
    </row>
    <row r="3" spans="1:15" s="9" customFormat="1" ht="51.75">
      <c r="A3" s="6" t="s">
        <v>1</v>
      </c>
      <c r="B3" s="7" t="s">
        <v>338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339</v>
      </c>
      <c r="H3" s="7" t="s">
        <v>6</v>
      </c>
      <c r="I3" s="8" t="s">
        <v>7</v>
      </c>
      <c r="J3" s="8" t="s">
        <v>8</v>
      </c>
      <c r="K3" s="8" t="s">
        <v>9</v>
      </c>
      <c r="O3" s="10"/>
    </row>
    <row r="4" spans="1:15" s="5" customFormat="1" ht="6" customHeight="1">
      <c r="A4" s="3"/>
      <c r="B4" s="4"/>
      <c r="C4" s="4"/>
      <c r="D4" s="4"/>
      <c r="E4" s="4"/>
      <c r="F4" s="4"/>
      <c r="G4" s="4"/>
      <c r="H4" s="4"/>
      <c r="I4" s="4"/>
      <c r="J4" s="4"/>
    </row>
    <row r="5" spans="1:15">
      <c r="A5" s="11" t="s">
        <v>10</v>
      </c>
      <c r="B5" s="12">
        <v>-3450897273</v>
      </c>
      <c r="C5" s="12">
        <v>0</v>
      </c>
      <c r="D5" s="12"/>
      <c r="E5" s="12">
        <v>0</v>
      </c>
      <c r="F5" s="12">
        <v>0</v>
      </c>
      <c r="G5" s="12">
        <v>0</v>
      </c>
      <c r="H5" s="12">
        <v>0</v>
      </c>
      <c r="I5" s="12">
        <v>-3450897273</v>
      </c>
      <c r="J5" s="12">
        <v>-3474566476</v>
      </c>
      <c r="K5" s="12">
        <v>23669203</v>
      </c>
      <c r="N5" s="14"/>
    </row>
    <row r="6" spans="1:15" hidden="1" outlineLevel="1">
      <c r="A6" t="s">
        <v>11</v>
      </c>
      <c r="B6" s="15">
        <v>-2264885031</v>
      </c>
      <c r="C6" s="15">
        <v>0</v>
      </c>
      <c r="D6" s="15"/>
      <c r="E6" s="15">
        <v>0</v>
      </c>
      <c r="F6" s="15">
        <v>0</v>
      </c>
      <c r="G6" s="15">
        <v>0</v>
      </c>
      <c r="H6" s="15">
        <v>0</v>
      </c>
      <c r="I6" s="15">
        <v>-2264885031</v>
      </c>
      <c r="J6" s="15">
        <v>-2291918147</v>
      </c>
      <c r="K6" s="15">
        <v>27033116</v>
      </c>
      <c r="N6" s="14"/>
    </row>
    <row r="7" spans="1:15" hidden="1" outlineLevel="1">
      <c r="A7" t="s">
        <v>12</v>
      </c>
      <c r="B7" s="15">
        <v>-402154994</v>
      </c>
      <c r="C7" s="15">
        <v>0</v>
      </c>
      <c r="D7" s="15"/>
      <c r="E7" s="15">
        <v>0</v>
      </c>
      <c r="F7" s="15">
        <v>0</v>
      </c>
      <c r="G7" s="15">
        <v>0</v>
      </c>
      <c r="H7" s="15">
        <v>0</v>
      </c>
      <c r="I7" s="15">
        <v>-402154994</v>
      </c>
      <c r="J7" s="15">
        <v>-399000000</v>
      </c>
      <c r="K7" s="15">
        <v>-3154994</v>
      </c>
      <c r="N7" s="16"/>
    </row>
    <row r="8" spans="1:15" hidden="1" outlineLevel="1">
      <c r="A8" t="s">
        <v>13</v>
      </c>
      <c r="B8" s="15">
        <v>-730643512</v>
      </c>
      <c r="C8" s="15">
        <v>0</v>
      </c>
      <c r="D8" s="15"/>
      <c r="E8" s="15">
        <v>0</v>
      </c>
      <c r="F8" s="15">
        <v>0</v>
      </c>
      <c r="G8" s="15">
        <v>0</v>
      </c>
      <c r="H8" s="15">
        <v>0</v>
      </c>
      <c r="I8" s="15">
        <v>-730643512</v>
      </c>
      <c r="J8" s="15">
        <v>-732148332</v>
      </c>
      <c r="K8" s="15">
        <v>1504820</v>
      </c>
      <c r="N8" s="14"/>
    </row>
    <row r="9" spans="1:15" hidden="1" outlineLevel="1">
      <c r="A9" t="s">
        <v>14</v>
      </c>
      <c r="B9" s="15">
        <v>-53213736</v>
      </c>
      <c r="C9" s="15">
        <v>0</v>
      </c>
      <c r="D9" s="15"/>
      <c r="E9" s="15">
        <v>0</v>
      </c>
      <c r="F9" s="15">
        <v>0</v>
      </c>
      <c r="G9" s="15">
        <v>0</v>
      </c>
      <c r="H9" s="15">
        <v>0</v>
      </c>
      <c r="I9" s="15">
        <v>-53213736</v>
      </c>
      <c r="J9" s="15">
        <v>-51499997</v>
      </c>
      <c r="K9" s="15">
        <v>-1713739</v>
      </c>
      <c r="N9" s="14"/>
    </row>
    <row r="10" spans="1:15" hidden="1" outlineLevel="1">
      <c r="A10" t="s">
        <v>15</v>
      </c>
      <c r="B10" s="15">
        <v>0</v>
      </c>
      <c r="C10" s="15">
        <v>0</v>
      </c>
      <c r="D10" s="15"/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N10" s="14"/>
    </row>
    <row r="11" spans="1:15" collapsed="1">
      <c r="A11" s="11" t="s">
        <v>16</v>
      </c>
      <c r="B11" s="12">
        <v>-159367827</v>
      </c>
      <c r="C11" s="12">
        <v>225128278</v>
      </c>
      <c r="D11" s="12"/>
      <c r="E11" s="12">
        <v>703600475</v>
      </c>
      <c r="F11" s="12">
        <v>0</v>
      </c>
      <c r="G11" s="12">
        <v>928728753</v>
      </c>
      <c r="H11" s="12">
        <v>0</v>
      </c>
      <c r="I11" s="12">
        <v>769360926</v>
      </c>
      <c r="J11" s="12">
        <v>793674312</v>
      </c>
      <c r="K11" s="12">
        <v>-24313386</v>
      </c>
      <c r="N11" s="14"/>
    </row>
    <row r="12" spans="1:15" hidden="1" outlineLevel="1">
      <c r="A12" t="s">
        <v>17</v>
      </c>
      <c r="B12" s="15">
        <v>0</v>
      </c>
      <c r="C12" s="15">
        <v>1665545</v>
      </c>
      <c r="D12" s="15"/>
      <c r="E12" s="15">
        <v>0</v>
      </c>
      <c r="F12" s="15">
        <v>0</v>
      </c>
      <c r="G12" s="15">
        <v>1665545</v>
      </c>
      <c r="H12" s="15">
        <v>0</v>
      </c>
      <c r="I12" s="15">
        <v>1665545</v>
      </c>
      <c r="J12" s="15">
        <v>2010934</v>
      </c>
      <c r="K12" s="15">
        <v>-345389</v>
      </c>
      <c r="N12" s="17"/>
    </row>
    <row r="13" spans="1:15" hidden="1" outlineLevel="1">
      <c r="A13" t="s">
        <v>18</v>
      </c>
      <c r="B13" s="15">
        <v>-1440000</v>
      </c>
      <c r="C13" s="15">
        <v>30283436</v>
      </c>
      <c r="D13" s="15"/>
      <c r="E13" s="15">
        <v>6261312</v>
      </c>
      <c r="F13" s="15">
        <v>0</v>
      </c>
      <c r="G13" s="15">
        <v>36544748</v>
      </c>
      <c r="H13" s="15">
        <v>0</v>
      </c>
      <c r="I13" s="15">
        <v>35104748</v>
      </c>
      <c r="J13" s="15">
        <v>35948744</v>
      </c>
      <c r="K13" s="15">
        <v>-843996</v>
      </c>
      <c r="N13" s="17"/>
    </row>
    <row r="14" spans="1:15" hidden="1" outlineLevel="1">
      <c r="A14" t="s">
        <v>19</v>
      </c>
      <c r="B14" s="15">
        <v>-12493609</v>
      </c>
      <c r="C14" s="15">
        <v>0</v>
      </c>
      <c r="D14" s="15"/>
      <c r="E14" s="15">
        <v>18716561</v>
      </c>
      <c r="F14" s="15">
        <v>0</v>
      </c>
      <c r="G14" s="15">
        <v>18716561</v>
      </c>
      <c r="H14" s="15">
        <v>0</v>
      </c>
      <c r="I14" s="15">
        <v>6222952</v>
      </c>
      <c r="J14" s="15">
        <v>13780000</v>
      </c>
      <c r="K14" s="15">
        <v>-7557048</v>
      </c>
      <c r="N14" s="17"/>
    </row>
    <row r="15" spans="1:15" hidden="1" outlineLevel="1">
      <c r="A15" t="s">
        <v>20</v>
      </c>
      <c r="B15" s="15">
        <v>0</v>
      </c>
      <c r="C15" s="15">
        <v>14435866</v>
      </c>
      <c r="D15" s="15"/>
      <c r="E15" s="15">
        <v>9436056</v>
      </c>
      <c r="F15" s="15">
        <v>0</v>
      </c>
      <c r="G15" s="15">
        <v>23871922</v>
      </c>
      <c r="H15" s="15">
        <v>0</v>
      </c>
      <c r="I15" s="15">
        <v>23871922</v>
      </c>
      <c r="J15" s="15">
        <v>20145170</v>
      </c>
      <c r="K15" s="15">
        <v>3726752</v>
      </c>
      <c r="N15" s="17"/>
    </row>
    <row r="16" spans="1:15" hidden="1" outlineLevel="1">
      <c r="A16" t="s">
        <v>21</v>
      </c>
      <c r="B16" s="15">
        <v>0</v>
      </c>
      <c r="C16" s="15">
        <v>0</v>
      </c>
      <c r="D16" s="15"/>
      <c r="E16" s="15">
        <v>68640</v>
      </c>
      <c r="F16" s="15">
        <v>0</v>
      </c>
      <c r="G16" s="15">
        <v>68640</v>
      </c>
      <c r="H16" s="15">
        <v>0</v>
      </c>
      <c r="I16" s="15">
        <v>68640</v>
      </c>
      <c r="J16" s="15">
        <v>0</v>
      </c>
      <c r="K16" s="15">
        <v>68640</v>
      </c>
      <c r="N16" s="17"/>
    </row>
    <row r="17" spans="1:14" hidden="1" outlineLevel="1">
      <c r="A17" t="s">
        <v>22</v>
      </c>
      <c r="B17" s="15">
        <v>0</v>
      </c>
      <c r="C17" s="15">
        <v>0</v>
      </c>
      <c r="D17" s="15"/>
      <c r="E17" s="15">
        <v>191901</v>
      </c>
      <c r="F17" s="15">
        <v>0</v>
      </c>
      <c r="G17" s="15">
        <v>191901</v>
      </c>
      <c r="H17" s="15">
        <v>0</v>
      </c>
      <c r="I17" s="15">
        <v>191901</v>
      </c>
      <c r="J17" s="15">
        <v>390000</v>
      </c>
      <c r="K17" s="15">
        <v>-198099</v>
      </c>
      <c r="N17" s="17"/>
    </row>
    <row r="18" spans="1:14" hidden="1" outlineLevel="1">
      <c r="A18" t="s">
        <v>23</v>
      </c>
      <c r="B18" s="15">
        <v>0</v>
      </c>
      <c r="C18" s="15">
        <v>0</v>
      </c>
      <c r="D18" s="15"/>
      <c r="E18" s="15">
        <v>18294627</v>
      </c>
      <c r="F18" s="15">
        <v>0</v>
      </c>
      <c r="G18" s="15">
        <v>18294627</v>
      </c>
      <c r="H18" s="15">
        <v>0</v>
      </c>
      <c r="I18" s="15">
        <v>18294627</v>
      </c>
      <c r="J18" s="15">
        <v>21165000</v>
      </c>
      <c r="K18" s="15">
        <v>-2870373</v>
      </c>
      <c r="N18" s="17"/>
    </row>
    <row r="19" spans="1:14" hidden="1" outlineLevel="1">
      <c r="A19" t="s">
        <v>24</v>
      </c>
      <c r="B19" s="15">
        <v>0</v>
      </c>
      <c r="C19" s="15">
        <v>0</v>
      </c>
      <c r="D19" s="15"/>
      <c r="E19" s="15">
        <v>710259</v>
      </c>
      <c r="F19" s="15">
        <v>0</v>
      </c>
      <c r="G19" s="15">
        <v>710259</v>
      </c>
      <c r="H19" s="15">
        <v>0</v>
      </c>
      <c r="I19" s="15">
        <v>710259</v>
      </c>
      <c r="J19" s="15">
        <v>1335168</v>
      </c>
      <c r="K19" s="15">
        <v>-624909</v>
      </c>
      <c r="N19" s="17"/>
    </row>
    <row r="20" spans="1:14" hidden="1" outlineLevel="1">
      <c r="A20" t="s">
        <v>25</v>
      </c>
      <c r="B20" s="15">
        <v>0</v>
      </c>
      <c r="C20" s="15">
        <v>0</v>
      </c>
      <c r="D20" s="15"/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N20" s="17"/>
    </row>
    <row r="21" spans="1:14" hidden="1" outlineLevel="1">
      <c r="A21" t="s">
        <v>26</v>
      </c>
      <c r="B21" s="15">
        <v>0</v>
      </c>
      <c r="C21" s="15">
        <v>2017300</v>
      </c>
      <c r="D21" s="15"/>
      <c r="E21" s="15">
        <v>22285958</v>
      </c>
      <c r="F21" s="15">
        <v>0</v>
      </c>
      <c r="G21" s="15">
        <v>24303258</v>
      </c>
      <c r="H21" s="15">
        <v>0</v>
      </c>
      <c r="I21" s="15">
        <v>24303258</v>
      </c>
      <c r="J21" s="15">
        <v>27642258</v>
      </c>
      <c r="K21" s="15">
        <v>-3339000</v>
      </c>
      <c r="N21" s="18"/>
    </row>
    <row r="22" spans="1:14" hidden="1" outlineLevel="1">
      <c r="A22" t="s">
        <v>27</v>
      </c>
      <c r="B22" s="15">
        <v>0</v>
      </c>
      <c r="C22" s="15">
        <v>0</v>
      </c>
      <c r="D22" s="15"/>
      <c r="E22" s="15">
        <v>1621397</v>
      </c>
      <c r="F22" s="15">
        <v>0</v>
      </c>
      <c r="G22" s="15">
        <v>1621397</v>
      </c>
      <c r="H22" s="15">
        <v>0</v>
      </c>
      <c r="I22" s="15">
        <v>1621397</v>
      </c>
      <c r="J22" s="15">
        <v>1374000</v>
      </c>
      <c r="K22" s="15">
        <v>247397</v>
      </c>
      <c r="N22" s="16"/>
    </row>
    <row r="23" spans="1:14" hidden="1" outlineLevel="1">
      <c r="A23" t="s">
        <v>28</v>
      </c>
      <c r="B23" s="15">
        <v>-133305334</v>
      </c>
      <c r="C23" s="15">
        <v>0</v>
      </c>
      <c r="D23" s="15"/>
      <c r="E23" s="15">
        <v>133305334</v>
      </c>
      <c r="F23" s="15">
        <v>0</v>
      </c>
      <c r="G23" s="15">
        <v>133305334</v>
      </c>
      <c r="H23" s="15">
        <v>0</v>
      </c>
      <c r="I23" s="15">
        <v>0</v>
      </c>
      <c r="J23" s="15">
        <v>0</v>
      </c>
      <c r="K23" s="15">
        <v>0</v>
      </c>
      <c r="N23" s="16"/>
    </row>
    <row r="24" spans="1:14" hidden="1" outlineLevel="1">
      <c r="A24" t="s">
        <v>29</v>
      </c>
      <c r="B24" s="15">
        <v>-5891663</v>
      </c>
      <c r="C24" s="15">
        <v>0</v>
      </c>
      <c r="D24" s="15"/>
      <c r="E24" s="15">
        <v>37796749</v>
      </c>
      <c r="F24" s="15">
        <v>0</v>
      </c>
      <c r="G24" s="15">
        <v>37796749</v>
      </c>
      <c r="H24" s="15">
        <v>0</v>
      </c>
      <c r="I24" s="15">
        <v>31905086</v>
      </c>
      <c r="J24" s="15">
        <v>31763395</v>
      </c>
      <c r="K24" s="15">
        <v>141691</v>
      </c>
      <c r="N24" s="17"/>
    </row>
    <row r="25" spans="1:14" hidden="1" outlineLevel="1">
      <c r="A25" t="s">
        <v>30</v>
      </c>
      <c r="B25" s="15">
        <v>-1367310</v>
      </c>
      <c r="C25" s="15">
        <v>4499936</v>
      </c>
      <c r="D25" s="15"/>
      <c r="E25" s="15">
        <v>9016526</v>
      </c>
      <c r="F25" s="15">
        <v>0</v>
      </c>
      <c r="G25" s="15">
        <v>13516462</v>
      </c>
      <c r="H25" s="15">
        <v>0</v>
      </c>
      <c r="I25" s="15">
        <v>12149152</v>
      </c>
      <c r="J25" s="15">
        <v>11450366</v>
      </c>
      <c r="K25" s="15">
        <v>698786</v>
      </c>
      <c r="N25" s="16"/>
    </row>
    <row r="26" spans="1:14" hidden="1" outlineLevel="1">
      <c r="A26" t="s">
        <v>31</v>
      </c>
      <c r="B26" s="15">
        <v>0</v>
      </c>
      <c r="C26" s="15">
        <v>0</v>
      </c>
      <c r="D26" s="15"/>
      <c r="E26" s="15">
        <v>16724605</v>
      </c>
      <c r="F26" s="15">
        <v>0</v>
      </c>
      <c r="G26" s="15">
        <v>16724605</v>
      </c>
      <c r="H26" s="15">
        <v>0</v>
      </c>
      <c r="I26" s="15">
        <v>16724605</v>
      </c>
      <c r="J26" s="15">
        <v>16000003</v>
      </c>
      <c r="K26" s="15">
        <v>724602</v>
      </c>
      <c r="N26" s="17"/>
    </row>
    <row r="27" spans="1:14" hidden="1" outlineLevel="1">
      <c r="A27" t="s">
        <v>32</v>
      </c>
      <c r="B27" s="15">
        <v>0</v>
      </c>
      <c r="C27" s="15">
        <v>7987438</v>
      </c>
      <c r="D27" s="15"/>
      <c r="E27" s="15">
        <v>242879010</v>
      </c>
      <c r="F27" s="15">
        <v>0</v>
      </c>
      <c r="G27" s="15">
        <v>250866448</v>
      </c>
      <c r="H27" s="15">
        <v>0</v>
      </c>
      <c r="I27" s="15">
        <v>250866448</v>
      </c>
      <c r="J27" s="15">
        <v>257702754</v>
      </c>
      <c r="K27" s="15">
        <v>-6836306</v>
      </c>
      <c r="N27" s="17"/>
    </row>
    <row r="28" spans="1:14" hidden="1" outlineLevel="1">
      <c r="A28" t="s">
        <v>33</v>
      </c>
      <c r="B28" s="15">
        <v>0</v>
      </c>
      <c r="C28" s="15">
        <v>0</v>
      </c>
      <c r="D28" s="15"/>
      <c r="E28" s="15">
        <v>36318949</v>
      </c>
      <c r="F28" s="15">
        <v>0</v>
      </c>
      <c r="G28" s="15">
        <v>36318949</v>
      </c>
      <c r="H28" s="15">
        <v>0</v>
      </c>
      <c r="I28" s="15">
        <v>36318949</v>
      </c>
      <c r="J28" s="15">
        <v>36159000</v>
      </c>
      <c r="K28" s="15">
        <v>159949</v>
      </c>
      <c r="N28" s="16"/>
    </row>
    <row r="29" spans="1:14" hidden="1" outlineLevel="1">
      <c r="A29" t="s">
        <v>34</v>
      </c>
      <c r="B29" s="15">
        <v>0</v>
      </c>
      <c r="C29" s="15">
        <v>13154865</v>
      </c>
      <c r="D29" s="15"/>
      <c r="E29" s="15">
        <v>41600156</v>
      </c>
      <c r="F29" s="15">
        <v>0</v>
      </c>
      <c r="G29" s="15">
        <v>54755021</v>
      </c>
      <c r="H29" s="15">
        <v>0</v>
      </c>
      <c r="I29" s="15">
        <v>54755021</v>
      </c>
      <c r="J29" s="15">
        <v>55470826</v>
      </c>
      <c r="K29" s="15">
        <v>-715805</v>
      </c>
      <c r="N29" s="18"/>
    </row>
    <row r="30" spans="1:14" hidden="1" outlineLevel="1">
      <c r="A30" t="s">
        <v>35</v>
      </c>
      <c r="B30" s="15">
        <v>-791470</v>
      </c>
      <c r="C30" s="15">
        <v>25714131</v>
      </c>
      <c r="D30" s="15"/>
      <c r="E30" s="15">
        <v>3240310</v>
      </c>
      <c r="F30" s="15">
        <v>0</v>
      </c>
      <c r="G30" s="15">
        <v>28954441</v>
      </c>
      <c r="H30" s="15">
        <v>0</v>
      </c>
      <c r="I30" s="15">
        <v>28162971</v>
      </c>
      <c r="J30" s="15">
        <v>27368078</v>
      </c>
      <c r="K30" s="15">
        <v>794893</v>
      </c>
      <c r="N30" s="17"/>
    </row>
    <row r="31" spans="1:14" hidden="1" outlineLevel="1">
      <c r="A31" t="s">
        <v>36</v>
      </c>
      <c r="B31" s="15">
        <v>-788008</v>
      </c>
      <c r="C31" s="15">
        <v>22114379</v>
      </c>
      <c r="D31" s="15"/>
      <c r="E31" s="15">
        <v>2206207</v>
      </c>
      <c r="F31" s="15">
        <v>0</v>
      </c>
      <c r="G31" s="15">
        <v>24320586</v>
      </c>
      <c r="H31" s="15">
        <v>0</v>
      </c>
      <c r="I31" s="15">
        <v>23532578</v>
      </c>
      <c r="J31" s="15">
        <v>22728843</v>
      </c>
      <c r="K31" s="15">
        <v>803735</v>
      </c>
      <c r="N31" s="16"/>
    </row>
    <row r="32" spans="1:14" hidden="1" outlineLevel="1">
      <c r="A32" t="s">
        <v>37</v>
      </c>
      <c r="B32" s="15">
        <v>-1798859</v>
      </c>
      <c r="C32" s="15">
        <v>39496669</v>
      </c>
      <c r="D32" s="15"/>
      <c r="E32" s="15">
        <v>3857706</v>
      </c>
      <c r="F32" s="15">
        <v>0</v>
      </c>
      <c r="G32" s="15">
        <v>43354375</v>
      </c>
      <c r="H32" s="15">
        <v>0</v>
      </c>
      <c r="I32" s="15">
        <v>41555516</v>
      </c>
      <c r="J32" s="15">
        <v>39352381</v>
      </c>
      <c r="K32" s="15">
        <v>2203135</v>
      </c>
      <c r="N32" s="17"/>
    </row>
    <row r="33" spans="1:14" hidden="1" outlineLevel="1">
      <c r="A33" t="s">
        <v>38</v>
      </c>
      <c r="B33" s="15">
        <v>0</v>
      </c>
      <c r="C33" s="15">
        <v>30568576</v>
      </c>
      <c r="D33" s="15"/>
      <c r="E33" s="15">
        <v>1783749</v>
      </c>
      <c r="F33" s="15">
        <v>0</v>
      </c>
      <c r="G33" s="15">
        <v>32352325</v>
      </c>
      <c r="H33" s="15">
        <v>0</v>
      </c>
      <c r="I33" s="15">
        <v>32352325</v>
      </c>
      <c r="J33" s="15">
        <v>31632288</v>
      </c>
      <c r="K33" s="15">
        <v>720037</v>
      </c>
      <c r="N33" s="17"/>
    </row>
    <row r="34" spans="1:14" hidden="1" outlineLevel="1">
      <c r="A34" t="s">
        <v>39</v>
      </c>
      <c r="B34" s="15">
        <v>0</v>
      </c>
      <c r="C34" s="15">
        <v>0</v>
      </c>
      <c r="D34" s="15"/>
      <c r="E34" s="15">
        <v>31936464</v>
      </c>
      <c r="F34" s="15">
        <v>0</v>
      </c>
      <c r="G34" s="15">
        <v>31936464</v>
      </c>
      <c r="H34" s="15">
        <v>0</v>
      </c>
      <c r="I34" s="15">
        <v>31936464</v>
      </c>
      <c r="J34" s="15">
        <v>38451000</v>
      </c>
      <c r="K34" s="15">
        <v>-6514536</v>
      </c>
      <c r="N34" s="17"/>
    </row>
    <row r="35" spans="1:14" hidden="1" outlineLevel="1">
      <c r="A35" t="s">
        <v>40</v>
      </c>
      <c r="B35" s="15">
        <v>-848640</v>
      </c>
      <c r="C35" s="15">
        <v>22869467</v>
      </c>
      <c r="D35" s="15"/>
      <c r="E35" s="15">
        <v>1804446</v>
      </c>
      <c r="F35" s="15">
        <v>0</v>
      </c>
      <c r="G35" s="15">
        <v>24673913</v>
      </c>
      <c r="H35" s="15">
        <v>0</v>
      </c>
      <c r="I35" s="15">
        <v>23825273</v>
      </c>
      <c r="J35" s="15">
        <v>24915966</v>
      </c>
      <c r="K35" s="15">
        <v>-1090693</v>
      </c>
      <c r="N35" s="17"/>
    </row>
    <row r="36" spans="1:14" hidden="1" outlineLevel="1">
      <c r="A36" t="s">
        <v>41</v>
      </c>
      <c r="B36" s="15">
        <v>0</v>
      </c>
      <c r="C36" s="15">
        <v>0</v>
      </c>
      <c r="D36" s="15"/>
      <c r="E36" s="15">
        <v>42863999</v>
      </c>
      <c r="F36" s="15">
        <v>0</v>
      </c>
      <c r="G36" s="15">
        <v>42863999</v>
      </c>
      <c r="H36" s="15">
        <v>0</v>
      </c>
      <c r="I36" s="15">
        <v>42863999</v>
      </c>
      <c r="J36" s="15">
        <v>46351437</v>
      </c>
      <c r="K36" s="15">
        <v>-3487438</v>
      </c>
      <c r="N36" s="17"/>
    </row>
    <row r="37" spans="1:14" hidden="1" outlineLevel="1">
      <c r="A37" t="s">
        <v>42</v>
      </c>
      <c r="B37" s="15">
        <v>0</v>
      </c>
      <c r="C37" s="15">
        <v>0</v>
      </c>
      <c r="D37" s="15"/>
      <c r="E37" s="15">
        <v>12950311</v>
      </c>
      <c r="F37" s="15">
        <v>0</v>
      </c>
      <c r="G37" s="15">
        <v>12950311</v>
      </c>
      <c r="H37" s="15">
        <v>0</v>
      </c>
      <c r="I37" s="15">
        <v>12950311</v>
      </c>
      <c r="J37" s="15">
        <v>13200000</v>
      </c>
      <c r="K37" s="15">
        <v>-249689</v>
      </c>
      <c r="N37" s="16"/>
    </row>
    <row r="38" spans="1:14" hidden="1" outlineLevel="1">
      <c r="A38" t="s">
        <v>43</v>
      </c>
      <c r="B38" s="15">
        <v>-642934</v>
      </c>
      <c r="C38" s="15">
        <v>10320670</v>
      </c>
      <c r="D38" s="15"/>
      <c r="E38" s="15">
        <v>3842116</v>
      </c>
      <c r="F38" s="15">
        <v>0</v>
      </c>
      <c r="G38" s="15">
        <v>14162786</v>
      </c>
      <c r="H38" s="15">
        <v>0</v>
      </c>
      <c r="I38" s="15">
        <v>13519852</v>
      </c>
      <c r="J38" s="15">
        <v>13063276</v>
      </c>
      <c r="K38" s="15">
        <v>456576</v>
      </c>
      <c r="N38" s="16"/>
    </row>
    <row r="39" spans="1:14" hidden="1" outlineLevel="1">
      <c r="A39" t="s">
        <v>44</v>
      </c>
      <c r="B39" s="15">
        <v>0</v>
      </c>
      <c r="C39" s="15">
        <v>0</v>
      </c>
      <c r="D39" s="15"/>
      <c r="E39" s="15">
        <v>1893764</v>
      </c>
      <c r="F39" s="15">
        <v>0</v>
      </c>
      <c r="G39" s="15">
        <v>1893764</v>
      </c>
      <c r="H39" s="15">
        <v>0</v>
      </c>
      <c r="I39" s="15">
        <v>1893764</v>
      </c>
      <c r="J39" s="15">
        <v>1905510</v>
      </c>
      <c r="K39" s="15">
        <v>-11746</v>
      </c>
      <c r="N39" s="19"/>
    </row>
    <row r="40" spans="1:14" hidden="1" outlineLevel="1">
      <c r="A40" t="s">
        <v>45</v>
      </c>
      <c r="B40" s="15">
        <v>0</v>
      </c>
      <c r="C40" s="15">
        <v>0</v>
      </c>
      <c r="D40" s="15"/>
      <c r="E40" s="15">
        <v>1993363</v>
      </c>
      <c r="F40" s="15">
        <v>0</v>
      </c>
      <c r="G40" s="15">
        <v>1993363</v>
      </c>
      <c r="H40" s="15">
        <v>0</v>
      </c>
      <c r="I40" s="15">
        <v>1993363</v>
      </c>
      <c r="J40" s="15">
        <v>2367915</v>
      </c>
      <c r="K40" s="15">
        <v>-374552</v>
      </c>
      <c r="N40" s="17"/>
    </row>
    <row r="41" spans="1:14" hidden="1" outlineLevel="1">
      <c r="A41" t="s">
        <v>46</v>
      </c>
      <c r="B41" s="15">
        <v>0</v>
      </c>
      <c r="C41" s="15">
        <v>0</v>
      </c>
      <c r="D41" s="15"/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N41" s="18"/>
    </row>
    <row r="42" spans="1:14" collapsed="1">
      <c r="A42" s="11" t="s">
        <v>47</v>
      </c>
      <c r="B42" s="12">
        <v>-16224027</v>
      </c>
      <c r="C42" s="12">
        <v>0</v>
      </c>
      <c r="D42" s="12"/>
      <c r="E42" s="12">
        <v>10970816</v>
      </c>
      <c r="F42" s="12">
        <v>0</v>
      </c>
      <c r="G42" s="12">
        <v>10970816</v>
      </c>
      <c r="H42" s="12">
        <v>0</v>
      </c>
      <c r="I42" s="12">
        <v>-5253211</v>
      </c>
      <c r="J42" s="12">
        <v>-2193032</v>
      </c>
      <c r="K42" s="12">
        <v>-3060179</v>
      </c>
    </row>
    <row r="43" spans="1:14" hidden="1" outlineLevel="1">
      <c r="A43" t="s">
        <v>48</v>
      </c>
      <c r="B43" s="15">
        <v>-16224027</v>
      </c>
      <c r="C43" s="15">
        <v>0</v>
      </c>
      <c r="D43" s="15"/>
      <c r="E43" s="15">
        <v>10970816</v>
      </c>
      <c r="F43" s="15">
        <v>0</v>
      </c>
      <c r="G43" s="15">
        <v>10970816</v>
      </c>
      <c r="H43" s="15">
        <v>0</v>
      </c>
      <c r="I43" s="15">
        <v>-5253211</v>
      </c>
      <c r="J43" s="15">
        <v>-2193032</v>
      </c>
      <c r="K43" s="15">
        <v>-3060179</v>
      </c>
    </row>
    <row r="44" spans="1:14" hidden="1" outlineLevel="1">
      <c r="A44" t="s">
        <v>49</v>
      </c>
      <c r="B44" s="15">
        <v>0</v>
      </c>
      <c r="C44" s="15">
        <v>0</v>
      </c>
      <c r="D44" s="15"/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</row>
    <row r="45" spans="1:14" collapsed="1">
      <c r="A45" s="11" t="s">
        <v>50</v>
      </c>
      <c r="B45" s="12">
        <v>-187219595</v>
      </c>
      <c r="C45" s="12">
        <v>1292956384</v>
      </c>
      <c r="D45" s="12"/>
      <c r="E45" s="12">
        <v>799476753</v>
      </c>
      <c r="F45" s="12">
        <v>0</v>
      </c>
      <c r="G45" s="12">
        <v>2092433137</v>
      </c>
      <c r="H45" s="12">
        <v>0</v>
      </c>
      <c r="I45" s="12">
        <v>1905213542</v>
      </c>
      <c r="J45" s="12">
        <v>1907295156</v>
      </c>
      <c r="K45" s="12">
        <v>-2081614</v>
      </c>
    </row>
    <row r="46" spans="1:14" hidden="1" outlineLevel="1">
      <c r="A46" t="s">
        <v>51</v>
      </c>
      <c r="B46" s="15">
        <v>0</v>
      </c>
      <c r="C46" s="15">
        <v>2270857</v>
      </c>
      <c r="D46" s="15"/>
      <c r="E46" s="15">
        <v>9090</v>
      </c>
      <c r="F46" s="15">
        <v>0</v>
      </c>
      <c r="G46" s="15">
        <v>2279947</v>
      </c>
      <c r="H46" s="15">
        <v>0</v>
      </c>
      <c r="I46" s="15">
        <v>2279947</v>
      </c>
      <c r="J46" s="15">
        <v>2854607</v>
      </c>
      <c r="K46" s="15">
        <v>-574660</v>
      </c>
    </row>
    <row r="47" spans="1:14" hidden="1" outlineLevel="1">
      <c r="A47" t="s">
        <v>52</v>
      </c>
      <c r="B47" s="15">
        <v>-14395134</v>
      </c>
      <c r="C47" s="15">
        <v>27436102</v>
      </c>
      <c r="D47" s="15"/>
      <c r="E47" s="15">
        <v>10647662</v>
      </c>
      <c r="F47" s="15">
        <v>0</v>
      </c>
      <c r="G47" s="15">
        <v>38083764</v>
      </c>
      <c r="H47" s="15">
        <v>0</v>
      </c>
      <c r="I47" s="15">
        <v>23688630</v>
      </c>
      <c r="J47" s="15">
        <v>36102123</v>
      </c>
      <c r="K47" s="15">
        <v>-12413493</v>
      </c>
    </row>
    <row r="48" spans="1:14" hidden="1" outlineLevel="1">
      <c r="A48" t="s">
        <v>53</v>
      </c>
      <c r="B48" s="15">
        <v>-6749350</v>
      </c>
      <c r="C48" s="15">
        <v>50451759</v>
      </c>
      <c r="D48" s="15"/>
      <c r="E48" s="15">
        <v>13459075</v>
      </c>
      <c r="F48" s="15">
        <v>0</v>
      </c>
      <c r="G48" s="15">
        <v>63910834</v>
      </c>
      <c r="H48" s="15">
        <v>0</v>
      </c>
      <c r="I48" s="15">
        <v>57161484</v>
      </c>
      <c r="J48" s="15">
        <v>50511929</v>
      </c>
      <c r="K48" s="15">
        <v>6649555</v>
      </c>
    </row>
    <row r="49" spans="1:11" hidden="1" outlineLevel="1">
      <c r="A49" t="s">
        <v>54</v>
      </c>
      <c r="B49" s="15">
        <v>-7758024</v>
      </c>
      <c r="C49" s="15">
        <v>49259675</v>
      </c>
      <c r="D49" s="15"/>
      <c r="E49" s="15">
        <v>16834011</v>
      </c>
      <c r="F49" s="15">
        <v>0</v>
      </c>
      <c r="G49" s="15">
        <v>66093686</v>
      </c>
      <c r="H49" s="15">
        <v>0</v>
      </c>
      <c r="I49" s="15">
        <v>58335662</v>
      </c>
      <c r="J49" s="15">
        <v>51645692</v>
      </c>
      <c r="K49" s="15">
        <v>6689970</v>
      </c>
    </row>
    <row r="50" spans="1:11" hidden="1" outlineLevel="1">
      <c r="A50" t="s">
        <v>55</v>
      </c>
      <c r="B50" s="15">
        <v>-6922552</v>
      </c>
      <c r="C50" s="15">
        <v>53471818</v>
      </c>
      <c r="D50" s="15"/>
      <c r="E50" s="15">
        <v>15768641</v>
      </c>
      <c r="F50" s="15">
        <v>0</v>
      </c>
      <c r="G50" s="15">
        <v>69240459</v>
      </c>
      <c r="H50" s="15">
        <v>0</v>
      </c>
      <c r="I50" s="15">
        <v>62317907</v>
      </c>
      <c r="J50" s="15">
        <v>61435835</v>
      </c>
      <c r="K50" s="15">
        <v>882072</v>
      </c>
    </row>
    <row r="51" spans="1:11" hidden="1" outlineLevel="1">
      <c r="A51" t="s">
        <v>56</v>
      </c>
      <c r="B51" s="15">
        <v>-8857281</v>
      </c>
      <c r="C51" s="15">
        <v>69703470</v>
      </c>
      <c r="D51" s="15"/>
      <c r="E51" s="15">
        <v>25015898</v>
      </c>
      <c r="F51" s="15">
        <v>0</v>
      </c>
      <c r="G51" s="15">
        <v>94719368</v>
      </c>
      <c r="H51" s="15">
        <v>0</v>
      </c>
      <c r="I51" s="15">
        <v>85862087</v>
      </c>
      <c r="J51" s="15">
        <v>80609728</v>
      </c>
      <c r="K51" s="15">
        <v>5252359</v>
      </c>
    </row>
    <row r="52" spans="1:11" hidden="1" outlineLevel="1">
      <c r="A52" t="s">
        <v>57</v>
      </c>
      <c r="B52" s="15">
        <v>-11698627</v>
      </c>
      <c r="C52" s="15">
        <v>54940683</v>
      </c>
      <c r="D52" s="15"/>
      <c r="E52" s="15">
        <v>26294321</v>
      </c>
      <c r="F52" s="15">
        <v>0</v>
      </c>
      <c r="G52" s="15">
        <v>81235004</v>
      </c>
      <c r="H52" s="15">
        <v>0</v>
      </c>
      <c r="I52" s="15">
        <v>69536377</v>
      </c>
      <c r="J52" s="15">
        <v>74453313</v>
      </c>
      <c r="K52" s="15">
        <v>-4916936</v>
      </c>
    </row>
    <row r="53" spans="1:11" hidden="1" outlineLevel="1">
      <c r="A53" t="s">
        <v>58</v>
      </c>
      <c r="B53" s="15">
        <v>0</v>
      </c>
      <c r="C53" s="15">
        <v>0</v>
      </c>
      <c r="D53" s="15"/>
      <c r="E53" s="15">
        <v>284142</v>
      </c>
      <c r="F53" s="15">
        <v>0</v>
      </c>
      <c r="G53" s="15">
        <v>284142</v>
      </c>
      <c r="H53" s="15">
        <v>0</v>
      </c>
      <c r="I53" s="15">
        <v>284142</v>
      </c>
      <c r="J53" s="15">
        <v>397771</v>
      </c>
      <c r="K53" s="15">
        <v>-113629</v>
      </c>
    </row>
    <row r="54" spans="1:11" hidden="1" outlineLevel="1">
      <c r="A54" t="s">
        <v>59</v>
      </c>
      <c r="B54" s="15">
        <v>0</v>
      </c>
      <c r="C54" s="15">
        <v>0</v>
      </c>
      <c r="D54" s="15"/>
      <c r="E54" s="15">
        <v>60654276</v>
      </c>
      <c r="F54" s="15">
        <v>0</v>
      </c>
      <c r="G54" s="15">
        <v>60654276</v>
      </c>
      <c r="H54" s="15">
        <v>0</v>
      </c>
      <c r="I54" s="15">
        <v>60654276</v>
      </c>
      <c r="J54" s="15">
        <v>51079788</v>
      </c>
      <c r="K54" s="15">
        <v>9574488</v>
      </c>
    </row>
    <row r="55" spans="1:11" hidden="1" outlineLevel="1">
      <c r="A55" t="s">
        <v>60</v>
      </c>
      <c r="B55" s="15">
        <v>-12685224</v>
      </c>
      <c r="C55" s="15">
        <v>151012719</v>
      </c>
      <c r="D55" s="15"/>
      <c r="E55" s="15">
        <v>78270667</v>
      </c>
      <c r="F55" s="15">
        <v>0</v>
      </c>
      <c r="G55" s="15">
        <v>229283386</v>
      </c>
      <c r="H55" s="15">
        <v>0</v>
      </c>
      <c r="I55" s="15">
        <v>216598162</v>
      </c>
      <c r="J55" s="15">
        <v>218487878</v>
      </c>
      <c r="K55" s="15">
        <v>-1889716</v>
      </c>
    </row>
    <row r="56" spans="1:11" hidden="1" outlineLevel="1">
      <c r="A56" t="s">
        <v>61</v>
      </c>
      <c r="B56" s="15">
        <v>-8624880</v>
      </c>
      <c r="C56" s="15">
        <v>135870241</v>
      </c>
      <c r="D56" s="15"/>
      <c r="E56" s="15">
        <v>72104207</v>
      </c>
      <c r="F56" s="15">
        <v>0</v>
      </c>
      <c r="G56" s="15">
        <v>207974448</v>
      </c>
      <c r="H56" s="15">
        <v>0</v>
      </c>
      <c r="I56" s="15">
        <v>199349568</v>
      </c>
      <c r="J56" s="15">
        <v>204014235</v>
      </c>
      <c r="K56" s="15">
        <v>-4664667</v>
      </c>
    </row>
    <row r="57" spans="1:11" hidden="1" outlineLevel="1">
      <c r="A57" t="s">
        <v>62</v>
      </c>
      <c r="B57" s="15">
        <v>-18131084</v>
      </c>
      <c r="C57" s="15">
        <v>103646549</v>
      </c>
      <c r="D57" s="15"/>
      <c r="E57" s="15">
        <v>59737902</v>
      </c>
      <c r="F57" s="15">
        <v>0</v>
      </c>
      <c r="G57" s="15">
        <v>163384451</v>
      </c>
      <c r="H57" s="15">
        <v>0</v>
      </c>
      <c r="I57" s="15">
        <v>145253367</v>
      </c>
      <c r="J57" s="15">
        <v>143988168</v>
      </c>
      <c r="K57" s="15">
        <v>1265199</v>
      </c>
    </row>
    <row r="58" spans="1:11" hidden="1" outlineLevel="1">
      <c r="A58" t="s">
        <v>63</v>
      </c>
      <c r="B58" s="15">
        <v>-18319780</v>
      </c>
      <c r="C58" s="15">
        <v>218356569</v>
      </c>
      <c r="D58" s="15"/>
      <c r="E58" s="15">
        <v>119301604</v>
      </c>
      <c r="F58" s="15">
        <v>0</v>
      </c>
      <c r="G58" s="15">
        <v>337658173</v>
      </c>
      <c r="H58" s="15">
        <v>0</v>
      </c>
      <c r="I58" s="15">
        <v>319338393</v>
      </c>
      <c r="J58" s="15">
        <v>318653811</v>
      </c>
      <c r="K58" s="15">
        <v>684582</v>
      </c>
    </row>
    <row r="59" spans="1:11" hidden="1" outlineLevel="1">
      <c r="A59" t="s">
        <v>64</v>
      </c>
      <c r="B59" s="15">
        <v>-29583829</v>
      </c>
      <c r="C59" s="15">
        <v>218915352</v>
      </c>
      <c r="D59" s="15"/>
      <c r="E59" s="15">
        <v>153615883</v>
      </c>
      <c r="F59" s="15">
        <v>0</v>
      </c>
      <c r="G59" s="15">
        <v>372531235</v>
      </c>
      <c r="H59" s="15">
        <v>0</v>
      </c>
      <c r="I59" s="15">
        <v>342947406</v>
      </c>
      <c r="J59" s="15">
        <v>341665138</v>
      </c>
      <c r="K59" s="15">
        <v>1282268</v>
      </c>
    </row>
    <row r="60" spans="1:11" hidden="1" outlineLevel="1">
      <c r="A60" t="s">
        <v>65</v>
      </c>
      <c r="B60" s="15" t="e">
        <v>#N/A</v>
      </c>
      <c r="C60" s="15" t="e">
        <v>#N/A</v>
      </c>
      <c r="D60" s="15"/>
      <c r="E60" s="15" t="e">
        <v>#N/A</v>
      </c>
      <c r="F60" s="15" t="e">
        <v>#N/A</v>
      </c>
      <c r="G60" s="15" t="e">
        <v>#N/A</v>
      </c>
      <c r="H60" s="15" t="e">
        <v>#N/A</v>
      </c>
      <c r="I60" s="15" t="e">
        <v>#N/A</v>
      </c>
      <c r="J60" s="15" t="e">
        <v>#N/A</v>
      </c>
      <c r="K60" s="15" t="e">
        <v>#N/A</v>
      </c>
    </row>
    <row r="61" spans="1:11" hidden="1" outlineLevel="1">
      <c r="A61" t="s">
        <v>66</v>
      </c>
      <c r="B61" s="15">
        <v>0</v>
      </c>
      <c r="C61" s="15">
        <v>0</v>
      </c>
      <c r="D61" s="15"/>
      <c r="E61" s="15">
        <v>62729147</v>
      </c>
      <c r="F61" s="15">
        <v>0</v>
      </c>
      <c r="G61" s="15">
        <v>62729147</v>
      </c>
      <c r="H61" s="15">
        <v>0</v>
      </c>
      <c r="I61" s="15">
        <v>62729147</v>
      </c>
      <c r="J61" s="15">
        <v>63495593</v>
      </c>
      <c r="K61" s="15">
        <v>-766446</v>
      </c>
    </row>
    <row r="62" spans="1:11" hidden="1" outlineLevel="1">
      <c r="A62" t="s">
        <v>67</v>
      </c>
      <c r="B62" s="15">
        <v>-8116654</v>
      </c>
      <c r="C62" s="15">
        <v>13270454</v>
      </c>
      <c r="D62" s="15"/>
      <c r="E62" s="15">
        <v>1205561</v>
      </c>
      <c r="F62" s="15">
        <v>0</v>
      </c>
      <c r="G62" s="15">
        <v>14476015</v>
      </c>
      <c r="H62" s="15">
        <v>0</v>
      </c>
      <c r="I62" s="15">
        <v>6359361</v>
      </c>
      <c r="J62" s="15">
        <v>7433973</v>
      </c>
      <c r="K62" s="15">
        <v>-1074612</v>
      </c>
    </row>
    <row r="63" spans="1:11" hidden="1" outlineLevel="1">
      <c r="A63" t="s">
        <v>68</v>
      </c>
      <c r="B63" s="15">
        <v>-7386520</v>
      </c>
      <c r="C63" s="15">
        <v>14759252</v>
      </c>
      <c r="D63" s="15"/>
      <c r="E63" s="15">
        <v>491252</v>
      </c>
      <c r="F63" s="15">
        <v>0</v>
      </c>
      <c r="G63" s="15">
        <v>15250504</v>
      </c>
      <c r="H63" s="15">
        <v>0</v>
      </c>
      <c r="I63" s="15">
        <v>7863984</v>
      </c>
      <c r="J63" s="15">
        <v>8410381</v>
      </c>
      <c r="K63" s="15">
        <v>-546397</v>
      </c>
    </row>
    <row r="64" spans="1:11" hidden="1" outlineLevel="1">
      <c r="A64" t="s">
        <v>69</v>
      </c>
      <c r="B64" s="15">
        <v>0</v>
      </c>
      <c r="C64" s="15">
        <v>0</v>
      </c>
      <c r="D64" s="15"/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</row>
    <row r="65" spans="1:11" hidden="1" outlineLevel="1">
      <c r="A65" t="s">
        <v>70</v>
      </c>
      <c r="B65" s="15">
        <v>0</v>
      </c>
      <c r="C65" s="15">
        <v>0</v>
      </c>
      <c r="D65" s="15"/>
      <c r="E65" s="15">
        <v>26776904</v>
      </c>
      <c r="F65" s="15">
        <v>0</v>
      </c>
      <c r="G65" s="15">
        <v>26776904</v>
      </c>
      <c r="H65" s="15">
        <v>0</v>
      </c>
      <c r="I65" s="15">
        <v>26776904</v>
      </c>
      <c r="J65" s="15">
        <v>29450000</v>
      </c>
      <c r="K65" s="15">
        <v>-2673096</v>
      </c>
    </row>
    <row r="66" spans="1:11" hidden="1" outlineLevel="1">
      <c r="A66" t="s">
        <v>71</v>
      </c>
      <c r="B66" s="15">
        <v>0</v>
      </c>
      <c r="C66" s="15">
        <v>0</v>
      </c>
      <c r="D66" s="15"/>
      <c r="E66" s="15">
        <v>4878477</v>
      </c>
      <c r="F66" s="15">
        <v>0</v>
      </c>
      <c r="G66" s="15">
        <v>4878477</v>
      </c>
      <c r="H66" s="15">
        <v>0</v>
      </c>
      <c r="I66" s="15">
        <v>4878477</v>
      </c>
      <c r="J66" s="15">
        <v>4878477</v>
      </c>
      <c r="K66" s="15">
        <v>0</v>
      </c>
    </row>
    <row r="67" spans="1:11" hidden="1" outlineLevel="1">
      <c r="A67" t="s">
        <v>72</v>
      </c>
      <c r="B67" s="15">
        <v>0</v>
      </c>
      <c r="C67" s="15">
        <v>0</v>
      </c>
      <c r="D67" s="15"/>
      <c r="E67" s="15">
        <v>10631118</v>
      </c>
      <c r="F67" s="15">
        <v>0</v>
      </c>
      <c r="G67" s="15">
        <v>10631118</v>
      </c>
      <c r="H67" s="15">
        <v>0</v>
      </c>
      <c r="I67" s="15">
        <v>10631118</v>
      </c>
      <c r="J67" s="15">
        <v>10631118</v>
      </c>
      <c r="K67" s="15">
        <v>0</v>
      </c>
    </row>
    <row r="68" spans="1:11" hidden="1" outlineLevel="1">
      <c r="A68" t="s">
        <v>73</v>
      </c>
      <c r="B68" s="15">
        <v>-13486333</v>
      </c>
      <c r="C68" s="15">
        <v>48104047</v>
      </c>
      <c r="D68" s="15"/>
      <c r="E68" s="15">
        <v>16626374</v>
      </c>
      <c r="F68" s="15">
        <v>0</v>
      </c>
      <c r="G68" s="15">
        <v>64730421</v>
      </c>
      <c r="H68" s="15">
        <v>0</v>
      </c>
      <c r="I68" s="15">
        <v>51244088</v>
      </c>
      <c r="J68" s="15">
        <v>53887048</v>
      </c>
      <c r="K68" s="15">
        <v>-2642960</v>
      </c>
    </row>
    <row r="69" spans="1:11" hidden="1" outlineLevel="1">
      <c r="A69" t="s">
        <v>74</v>
      </c>
      <c r="B69" s="15">
        <v>-1789800</v>
      </c>
      <c r="C69" s="15">
        <v>13596837</v>
      </c>
      <c r="D69" s="15"/>
      <c r="E69" s="15">
        <v>1010144</v>
      </c>
      <c r="F69" s="15">
        <v>0</v>
      </c>
      <c r="G69" s="15">
        <v>14606981</v>
      </c>
      <c r="H69" s="15">
        <v>0</v>
      </c>
      <c r="I69" s="15">
        <v>12817181</v>
      </c>
      <c r="J69" s="15">
        <v>12868824</v>
      </c>
      <c r="K69" s="15">
        <v>-51643</v>
      </c>
    </row>
    <row r="70" spans="1:11" hidden="1" outlineLevel="1">
      <c r="A70" t="s">
        <v>75</v>
      </c>
      <c r="B70" s="15">
        <v>0</v>
      </c>
      <c r="C70" s="15">
        <v>0</v>
      </c>
      <c r="D70" s="15"/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</row>
    <row r="71" spans="1:11" hidden="1" outlineLevel="1">
      <c r="A71" t="s">
        <v>76</v>
      </c>
      <c r="B71" s="15">
        <v>0</v>
      </c>
      <c r="C71" s="15">
        <v>0</v>
      </c>
      <c r="D71" s="15"/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</row>
    <row r="72" spans="1:11" hidden="1" outlineLevel="1">
      <c r="A72" t="s">
        <v>77</v>
      </c>
      <c r="B72" s="15">
        <v>0</v>
      </c>
      <c r="C72" s="15">
        <v>0</v>
      </c>
      <c r="D72" s="15"/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</row>
    <row r="73" spans="1:11" hidden="1" outlineLevel="1">
      <c r="A73" t="s">
        <v>78</v>
      </c>
      <c r="B73" s="15">
        <v>0</v>
      </c>
      <c r="C73" s="15">
        <v>0</v>
      </c>
      <c r="D73" s="15"/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</row>
    <row r="74" spans="1:11" collapsed="1">
      <c r="A74" s="11" t="s">
        <v>79</v>
      </c>
      <c r="B74" s="12">
        <v>-6823507</v>
      </c>
      <c r="C74" s="12">
        <v>19484372</v>
      </c>
      <c r="D74" s="12"/>
      <c r="E74" s="12">
        <v>46603118</v>
      </c>
      <c r="F74" s="12">
        <v>0</v>
      </c>
      <c r="G74" s="12">
        <v>66087490</v>
      </c>
      <c r="H74" s="12">
        <v>0</v>
      </c>
      <c r="I74" s="12">
        <v>59263983</v>
      </c>
      <c r="J74" s="12">
        <v>59028507</v>
      </c>
      <c r="K74" s="12">
        <v>235476</v>
      </c>
    </row>
    <row r="75" spans="1:11" hidden="1" outlineLevel="1">
      <c r="A75" t="s">
        <v>80</v>
      </c>
      <c r="B75" s="15">
        <v>0</v>
      </c>
      <c r="C75" s="15">
        <v>1507520</v>
      </c>
      <c r="D75" s="15"/>
      <c r="E75" s="15">
        <v>86800</v>
      </c>
      <c r="F75" s="15">
        <v>0</v>
      </c>
      <c r="G75" s="15">
        <v>1594320</v>
      </c>
      <c r="H75" s="15">
        <v>0</v>
      </c>
      <c r="I75" s="15">
        <v>1594320</v>
      </c>
      <c r="J75" s="15">
        <v>1867062</v>
      </c>
      <c r="K75" s="15">
        <v>-272742</v>
      </c>
    </row>
    <row r="76" spans="1:11" hidden="1" outlineLevel="1">
      <c r="A76" t="s">
        <v>81</v>
      </c>
      <c r="B76" s="15">
        <v>0</v>
      </c>
      <c r="C76" s="15">
        <v>0</v>
      </c>
      <c r="D76" s="15"/>
      <c r="E76" s="15">
        <v>101452</v>
      </c>
      <c r="F76" s="15">
        <v>0</v>
      </c>
      <c r="G76" s="15">
        <v>101452</v>
      </c>
      <c r="H76" s="15">
        <v>0</v>
      </c>
      <c r="I76" s="15">
        <v>101452</v>
      </c>
      <c r="J76" s="15">
        <v>80000</v>
      </c>
      <c r="K76" s="15">
        <v>21452</v>
      </c>
    </row>
    <row r="77" spans="1:11" hidden="1" outlineLevel="1">
      <c r="A77" t="s">
        <v>82</v>
      </c>
      <c r="B77" s="15">
        <v>-521605</v>
      </c>
      <c r="C77" s="15">
        <v>15313579</v>
      </c>
      <c r="D77" s="15"/>
      <c r="E77" s="15">
        <v>16209933</v>
      </c>
      <c r="F77" s="15">
        <v>0</v>
      </c>
      <c r="G77" s="15">
        <v>31523512</v>
      </c>
      <c r="H77" s="15">
        <v>0</v>
      </c>
      <c r="I77" s="15">
        <v>31001907</v>
      </c>
      <c r="J77" s="15">
        <v>31295441</v>
      </c>
      <c r="K77" s="15">
        <v>-293534</v>
      </c>
    </row>
    <row r="78" spans="1:11" hidden="1" outlineLevel="1">
      <c r="A78" t="s">
        <v>83</v>
      </c>
      <c r="B78" s="15">
        <v>-1301902</v>
      </c>
      <c r="C78" s="15">
        <v>2663273</v>
      </c>
      <c r="D78" s="15"/>
      <c r="E78" s="15">
        <v>1961553</v>
      </c>
      <c r="F78" s="15">
        <v>0</v>
      </c>
      <c r="G78" s="15">
        <v>4624826</v>
      </c>
      <c r="H78" s="15">
        <v>0</v>
      </c>
      <c r="I78" s="15">
        <v>3322924</v>
      </c>
      <c r="J78" s="15">
        <v>3536677</v>
      </c>
      <c r="K78" s="15">
        <v>-213753</v>
      </c>
    </row>
    <row r="79" spans="1:11" hidden="1" outlineLevel="1">
      <c r="A79" t="s">
        <v>84</v>
      </c>
      <c r="B79" s="15">
        <v>0</v>
      </c>
      <c r="C79" s="15">
        <v>0</v>
      </c>
      <c r="D79" s="15"/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</row>
    <row r="80" spans="1:11" hidden="1" outlineLevel="1">
      <c r="A80" t="s">
        <v>85</v>
      </c>
      <c r="B80" s="15">
        <v>-5000000</v>
      </c>
      <c r="C80" s="15">
        <v>0</v>
      </c>
      <c r="D80" s="15"/>
      <c r="E80" s="15">
        <v>429760</v>
      </c>
      <c r="F80" s="15">
        <v>0</v>
      </c>
      <c r="G80" s="15">
        <v>429760</v>
      </c>
      <c r="H80" s="15">
        <v>0</v>
      </c>
      <c r="I80" s="15">
        <v>-4570240</v>
      </c>
      <c r="J80" s="15">
        <v>-4500000</v>
      </c>
      <c r="K80" s="15">
        <v>-70240</v>
      </c>
    </row>
    <row r="81" spans="1:11" hidden="1" outlineLevel="1">
      <c r="A81" t="s">
        <v>86</v>
      </c>
      <c r="B81" s="15">
        <v>0</v>
      </c>
      <c r="C81" s="15">
        <v>0</v>
      </c>
      <c r="D81" s="15"/>
      <c r="E81" s="15">
        <v>98903</v>
      </c>
      <c r="F81" s="15">
        <v>0</v>
      </c>
      <c r="G81" s="15">
        <v>98903</v>
      </c>
      <c r="H81" s="15">
        <v>0</v>
      </c>
      <c r="I81" s="15">
        <v>98903</v>
      </c>
      <c r="J81" s="15">
        <v>520502</v>
      </c>
      <c r="K81" s="15">
        <v>-421599</v>
      </c>
    </row>
    <row r="82" spans="1:11" hidden="1" outlineLevel="1">
      <c r="A82" t="s">
        <v>87</v>
      </c>
      <c r="B82" s="15">
        <v>0</v>
      </c>
      <c r="C82" s="15">
        <v>0</v>
      </c>
      <c r="D82" s="15"/>
      <c r="E82" s="15">
        <v>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</row>
    <row r="83" spans="1:11" hidden="1" outlineLevel="1">
      <c r="A83" t="s">
        <v>88</v>
      </c>
      <c r="B83" s="15">
        <v>0</v>
      </c>
      <c r="C83" s="15">
        <v>0</v>
      </c>
      <c r="D83" s="15"/>
      <c r="E83" s="15">
        <v>2920238</v>
      </c>
      <c r="F83" s="15">
        <v>0</v>
      </c>
      <c r="G83" s="15">
        <v>2920238</v>
      </c>
      <c r="H83" s="15">
        <v>0</v>
      </c>
      <c r="I83" s="15">
        <v>2920238</v>
      </c>
      <c r="J83" s="15">
        <v>3747145</v>
      </c>
      <c r="K83" s="15">
        <v>-826907</v>
      </c>
    </row>
    <row r="84" spans="1:11" hidden="1" outlineLevel="1">
      <c r="A84" t="s">
        <v>89</v>
      </c>
      <c r="B84" s="15">
        <v>0</v>
      </c>
      <c r="C84" s="15">
        <v>0</v>
      </c>
      <c r="D84" s="15"/>
      <c r="E84" s="15">
        <v>94895</v>
      </c>
      <c r="F84" s="15">
        <v>0</v>
      </c>
      <c r="G84" s="15">
        <v>94895</v>
      </c>
      <c r="H84" s="15">
        <v>0</v>
      </c>
      <c r="I84" s="15">
        <v>94895</v>
      </c>
      <c r="J84" s="15">
        <v>0</v>
      </c>
      <c r="K84" s="15">
        <v>94895</v>
      </c>
    </row>
    <row r="85" spans="1:11" hidden="1" outlineLevel="1">
      <c r="A85" t="s">
        <v>90</v>
      </c>
      <c r="B85" s="15">
        <v>0</v>
      </c>
      <c r="C85" s="15">
        <v>0</v>
      </c>
      <c r="D85" s="15"/>
      <c r="E85" s="15">
        <v>200682</v>
      </c>
      <c r="F85" s="15">
        <v>0</v>
      </c>
      <c r="G85" s="15">
        <v>200682</v>
      </c>
      <c r="H85" s="15">
        <v>0</v>
      </c>
      <c r="I85" s="15">
        <v>200682</v>
      </c>
      <c r="J85" s="15">
        <v>2503875</v>
      </c>
      <c r="K85" s="15">
        <v>-2303193</v>
      </c>
    </row>
    <row r="86" spans="1:11" hidden="1" outlineLevel="1">
      <c r="A86" t="s">
        <v>91</v>
      </c>
      <c r="B86" s="15">
        <v>0</v>
      </c>
      <c r="C86" s="15">
        <v>0</v>
      </c>
      <c r="D86" s="15"/>
      <c r="E86" s="15">
        <v>14977805</v>
      </c>
      <c r="F86" s="15">
        <v>0</v>
      </c>
      <c r="G86" s="15">
        <v>14977805</v>
      </c>
      <c r="H86" s="15">
        <v>0</v>
      </c>
      <c r="I86" s="15">
        <v>14977805</v>
      </c>
      <c r="J86" s="15">
        <v>14977805</v>
      </c>
      <c r="K86" s="15">
        <v>0</v>
      </c>
    </row>
    <row r="87" spans="1:11" collapsed="1">
      <c r="A87" s="11" t="s">
        <v>92</v>
      </c>
      <c r="B87" s="12">
        <v>-174179615</v>
      </c>
      <c r="C87" s="12">
        <v>137253221</v>
      </c>
      <c r="D87" s="12"/>
      <c r="E87" s="12">
        <v>410730741</v>
      </c>
      <c r="F87" s="12">
        <v>0</v>
      </c>
      <c r="G87" s="12">
        <v>547983962</v>
      </c>
      <c r="H87" s="12">
        <v>0</v>
      </c>
      <c r="I87" s="12">
        <v>373804347</v>
      </c>
      <c r="J87" s="12">
        <v>377677269</v>
      </c>
      <c r="K87" s="12">
        <v>-3872922</v>
      </c>
    </row>
    <row r="88" spans="1:11" hidden="1" outlineLevel="1">
      <c r="A88" t="s">
        <v>93</v>
      </c>
      <c r="B88" s="15">
        <v>0</v>
      </c>
      <c r="C88" s="15">
        <v>1577407</v>
      </c>
      <c r="D88" s="15"/>
      <c r="E88" s="15">
        <v>1387540</v>
      </c>
      <c r="F88" s="15">
        <v>0</v>
      </c>
      <c r="G88" s="15">
        <v>2964947</v>
      </c>
      <c r="H88" s="15">
        <v>0</v>
      </c>
      <c r="I88" s="15">
        <v>2964947</v>
      </c>
      <c r="J88" s="15">
        <v>3549262</v>
      </c>
      <c r="K88" s="15">
        <v>-584315</v>
      </c>
    </row>
    <row r="89" spans="1:11" hidden="1" outlineLevel="1">
      <c r="A89" t="s">
        <v>94</v>
      </c>
      <c r="B89" s="15">
        <v>-9186075</v>
      </c>
      <c r="C89" s="15">
        <v>15592461</v>
      </c>
      <c r="D89" s="15"/>
      <c r="E89" s="15">
        <v>2824758</v>
      </c>
      <c r="F89" s="15">
        <v>0</v>
      </c>
      <c r="G89" s="15">
        <v>18417219</v>
      </c>
      <c r="H89" s="15">
        <v>0</v>
      </c>
      <c r="I89" s="15">
        <v>9231144</v>
      </c>
      <c r="J89" s="15">
        <v>8937752</v>
      </c>
      <c r="K89" s="15">
        <v>293392</v>
      </c>
    </row>
    <row r="90" spans="1:11" hidden="1" outlineLevel="1">
      <c r="A90" t="s">
        <v>95</v>
      </c>
      <c r="B90" s="15">
        <v>0</v>
      </c>
      <c r="C90" s="15">
        <v>0</v>
      </c>
      <c r="D90" s="15"/>
      <c r="E90" s="15">
        <v>3131326</v>
      </c>
      <c r="F90" s="15">
        <v>0</v>
      </c>
      <c r="G90" s="15">
        <v>3131326</v>
      </c>
      <c r="H90" s="15">
        <v>0</v>
      </c>
      <c r="I90" s="15">
        <v>3131326</v>
      </c>
      <c r="J90" s="15">
        <v>3180000</v>
      </c>
      <c r="K90" s="15">
        <v>-48674</v>
      </c>
    </row>
    <row r="91" spans="1:11" hidden="1" outlineLevel="1">
      <c r="A91" t="s">
        <v>96</v>
      </c>
      <c r="B91" s="15">
        <v>0</v>
      </c>
      <c r="C91" s="15">
        <v>0</v>
      </c>
      <c r="D91" s="15"/>
      <c r="E91" s="15">
        <v>500514</v>
      </c>
      <c r="F91" s="15">
        <v>0</v>
      </c>
      <c r="G91" s="15">
        <v>500514</v>
      </c>
      <c r="H91" s="15">
        <v>0</v>
      </c>
      <c r="I91" s="15">
        <v>500514</v>
      </c>
      <c r="J91" s="15">
        <v>500514</v>
      </c>
      <c r="K91" s="15">
        <v>0</v>
      </c>
    </row>
    <row r="92" spans="1:11" hidden="1" outlineLevel="1">
      <c r="A92" t="s">
        <v>97</v>
      </c>
      <c r="B92" s="15">
        <v>0</v>
      </c>
      <c r="C92" s="15">
        <v>0</v>
      </c>
      <c r="D92" s="15"/>
      <c r="E92" s="15">
        <v>483068</v>
      </c>
      <c r="F92" s="15">
        <v>0</v>
      </c>
      <c r="G92" s="15">
        <v>483068</v>
      </c>
      <c r="H92" s="15">
        <v>0</v>
      </c>
      <c r="I92" s="15">
        <v>483068</v>
      </c>
      <c r="J92" s="15">
        <v>94800</v>
      </c>
      <c r="K92" s="15">
        <v>388268</v>
      </c>
    </row>
    <row r="93" spans="1:11" hidden="1" outlineLevel="1">
      <c r="A93" t="s">
        <v>98</v>
      </c>
      <c r="B93" s="15">
        <v>-845797</v>
      </c>
      <c r="C93" s="15">
        <v>19140439</v>
      </c>
      <c r="D93" s="15"/>
      <c r="E93" s="15">
        <v>8368805</v>
      </c>
      <c r="F93" s="15">
        <v>0</v>
      </c>
      <c r="G93" s="15">
        <v>27509244</v>
      </c>
      <c r="H93" s="15">
        <v>0</v>
      </c>
      <c r="I93" s="15">
        <v>26663447</v>
      </c>
      <c r="J93" s="15">
        <v>23809926</v>
      </c>
      <c r="K93" s="15">
        <v>2853521</v>
      </c>
    </row>
    <row r="94" spans="1:11" hidden="1" outlineLevel="1">
      <c r="A94" t="s">
        <v>99</v>
      </c>
      <c r="B94" s="15">
        <v>-86573350</v>
      </c>
      <c r="C94" s="15">
        <v>46631847</v>
      </c>
      <c r="D94" s="15"/>
      <c r="E94" s="15">
        <v>103661730</v>
      </c>
      <c r="F94" s="15">
        <v>0</v>
      </c>
      <c r="G94" s="15">
        <v>150293577</v>
      </c>
      <c r="H94" s="15">
        <v>0</v>
      </c>
      <c r="I94" s="15">
        <v>63720227</v>
      </c>
      <c r="J94" s="15">
        <v>58954848</v>
      </c>
      <c r="K94" s="15">
        <v>4765379</v>
      </c>
    </row>
    <row r="95" spans="1:11" hidden="1" outlineLevel="1">
      <c r="A95" t="s">
        <v>100</v>
      </c>
      <c r="B95" s="15">
        <v>-62369262</v>
      </c>
      <c r="C95" s="15">
        <v>54239204</v>
      </c>
      <c r="D95" s="15"/>
      <c r="E95" s="15">
        <v>72270357</v>
      </c>
      <c r="F95" s="15">
        <v>0</v>
      </c>
      <c r="G95" s="15">
        <v>126509561</v>
      </c>
      <c r="H95" s="15">
        <v>0</v>
      </c>
      <c r="I95" s="15">
        <v>64140299</v>
      </c>
      <c r="J95" s="15">
        <v>60229589</v>
      </c>
      <c r="K95" s="15">
        <v>3910710</v>
      </c>
    </row>
    <row r="96" spans="1:11" hidden="1" outlineLevel="1">
      <c r="A96" t="s">
        <v>101</v>
      </c>
      <c r="B96" s="15">
        <v>0</v>
      </c>
      <c r="C96" s="15">
        <v>0</v>
      </c>
      <c r="D96" s="15"/>
      <c r="E96" s="15">
        <v>501411</v>
      </c>
      <c r="F96" s="15">
        <v>0</v>
      </c>
      <c r="G96" s="15">
        <v>501411</v>
      </c>
      <c r="H96" s="15">
        <v>0</v>
      </c>
      <c r="I96" s="15">
        <v>501411</v>
      </c>
      <c r="J96" s="15">
        <v>501411</v>
      </c>
      <c r="K96" s="15">
        <v>0</v>
      </c>
    </row>
    <row r="97" spans="1:11" hidden="1" outlineLevel="1">
      <c r="A97" t="s">
        <v>102</v>
      </c>
      <c r="B97" s="15">
        <v>0</v>
      </c>
      <c r="C97" s="15">
        <v>0</v>
      </c>
      <c r="D97" s="15"/>
      <c r="E97" s="15">
        <v>1300394</v>
      </c>
      <c r="F97" s="15">
        <v>0</v>
      </c>
      <c r="G97" s="15">
        <v>1300394</v>
      </c>
      <c r="H97" s="15">
        <v>0</v>
      </c>
      <c r="I97" s="15">
        <v>1300394</v>
      </c>
      <c r="J97" s="15">
        <v>1307985</v>
      </c>
      <c r="K97" s="15">
        <v>-7591</v>
      </c>
    </row>
    <row r="98" spans="1:11" hidden="1" outlineLevel="1">
      <c r="A98" t="s">
        <v>103</v>
      </c>
      <c r="B98" s="15">
        <v>-15203241</v>
      </c>
      <c r="C98" s="15">
        <v>0</v>
      </c>
      <c r="D98" s="15"/>
      <c r="E98" s="15">
        <v>19017998</v>
      </c>
      <c r="F98" s="15">
        <v>0</v>
      </c>
      <c r="G98" s="15">
        <v>19017998</v>
      </c>
      <c r="H98" s="15">
        <v>0</v>
      </c>
      <c r="I98" s="15">
        <v>3814757</v>
      </c>
      <c r="J98" s="15">
        <v>8635077</v>
      </c>
      <c r="K98" s="15">
        <v>-4820320</v>
      </c>
    </row>
    <row r="99" spans="1:11" hidden="1" outlineLevel="1">
      <c r="A99" t="s">
        <v>104</v>
      </c>
      <c r="B99" s="15">
        <v>0</v>
      </c>
      <c r="C99" s="15">
        <v>0</v>
      </c>
      <c r="D99" s="15"/>
      <c r="E99" s="15">
        <v>127825267</v>
      </c>
      <c r="F99" s="15">
        <v>0</v>
      </c>
      <c r="G99" s="15">
        <v>127825267</v>
      </c>
      <c r="H99" s="15">
        <v>0</v>
      </c>
      <c r="I99" s="15">
        <v>127825267</v>
      </c>
      <c r="J99" s="15">
        <v>127215142</v>
      </c>
      <c r="K99" s="15">
        <v>610125</v>
      </c>
    </row>
    <row r="100" spans="1:11" hidden="1" outlineLevel="1">
      <c r="A100" t="s">
        <v>105</v>
      </c>
      <c r="B100" s="15">
        <v>0</v>
      </c>
      <c r="C100" s="15">
        <v>0</v>
      </c>
      <c r="D100" s="15"/>
      <c r="E100" s="15">
        <v>26878600</v>
      </c>
      <c r="F100" s="15">
        <v>0</v>
      </c>
      <c r="G100" s="15">
        <v>26878600</v>
      </c>
      <c r="H100" s="15">
        <v>0</v>
      </c>
      <c r="I100" s="15">
        <v>26878600</v>
      </c>
      <c r="J100" s="15">
        <v>26871053</v>
      </c>
      <c r="K100" s="15">
        <v>7547</v>
      </c>
    </row>
    <row r="101" spans="1:11" hidden="1" outlineLevel="1">
      <c r="A101" t="s">
        <v>106</v>
      </c>
      <c r="B101" s="15">
        <v>0</v>
      </c>
      <c r="C101" s="15">
        <v>0</v>
      </c>
      <c r="D101" s="15"/>
      <c r="E101" s="15">
        <v>7495355</v>
      </c>
      <c r="F101" s="15">
        <v>0</v>
      </c>
      <c r="G101" s="15">
        <v>7495355</v>
      </c>
      <c r="H101" s="15">
        <v>0</v>
      </c>
      <c r="I101" s="15">
        <v>7495355</v>
      </c>
      <c r="J101" s="15">
        <v>7740335</v>
      </c>
      <c r="K101" s="15">
        <v>-244980</v>
      </c>
    </row>
    <row r="102" spans="1:11" hidden="1" outlineLevel="1">
      <c r="A102" t="s">
        <v>107</v>
      </c>
      <c r="B102" s="15">
        <v>0</v>
      </c>
      <c r="C102" s="15">
        <v>71863</v>
      </c>
      <c r="D102" s="15"/>
      <c r="E102" s="15">
        <v>2506617</v>
      </c>
      <c r="F102" s="15">
        <v>0</v>
      </c>
      <c r="G102" s="15">
        <v>2578480</v>
      </c>
      <c r="H102" s="15">
        <v>0</v>
      </c>
      <c r="I102" s="15">
        <v>2578480</v>
      </c>
      <c r="J102" s="15">
        <v>2666064</v>
      </c>
      <c r="K102" s="15">
        <v>-87584</v>
      </c>
    </row>
    <row r="103" spans="1:11" hidden="1" outlineLevel="1">
      <c r="A103" t="s">
        <v>108</v>
      </c>
      <c r="B103" s="15">
        <v>0</v>
      </c>
      <c r="C103" s="15">
        <v>0</v>
      </c>
      <c r="D103" s="15"/>
      <c r="E103" s="15">
        <v>7965350</v>
      </c>
      <c r="F103" s="15">
        <v>0</v>
      </c>
      <c r="G103" s="15">
        <v>7965350</v>
      </c>
      <c r="H103" s="15">
        <v>0</v>
      </c>
      <c r="I103" s="15">
        <v>7965350</v>
      </c>
      <c r="J103" s="15">
        <v>8079060</v>
      </c>
      <c r="K103" s="15">
        <v>-113710</v>
      </c>
    </row>
    <row r="104" spans="1:11" hidden="1" outlineLevel="1">
      <c r="A104" t="s">
        <v>109</v>
      </c>
      <c r="B104" s="15">
        <v>0</v>
      </c>
      <c r="C104" s="15">
        <v>0</v>
      </c>
      <c r="D104" s="15"/>
      <c r="E104" s="15">
        <v>1697450</v>
      </c>
      <c r="F104" s="15">
        <v>0</v>
      </c>
      <c r="G104" s="15">
        <v>1697450</v>
      </c>
      <c r="H104" s="15">
        <v>0</v>
      </c>
      <c r="I104" s="15">
        <v>1697450</v>
      </c>
      <c r="J104" s="15">
        <v>1905387</v>
      </c>
      <c r="K104" s="15">
        <v>-207937</v>
      </c>
    </row>
    <row r="105" spans="1:11" hidden="1" outlineLevel="1">
      <c r="A105" t="s">
        <v>110</v>
      </c>
      <c r="B105" s="15">
        <v>-1890</v>
      </c>
      <c r="C105" s="15">
        <v>0</v>
      </c>
      <c r="D105" s="15"/>
      <c r="E105" s="15">
        <v>22914201</v>
      </c>
      <c r="F105" s="15">
        <v>0</v>
      </c>
      <c r="G105" s="15">
        <v>22914201</v>
      </c>
      <c r="H105" s="15">
        <v>0</v>
      </c>
      <c r="I105" s="15">
        <v>22912311</v>
      </c>
      <c r="J105" s="15">
        <v>33499064</v>
      </c>
      <c r="K105" s="15">
        <v>-10586753</v>
      </c>
    </row>
    <row r="106" spans="1:11" hidden="1" outlineLevel="1">
      <c r="A106" t="s">
        <v>111</v>
      </c>
      <c r="B106" s="15">
        <v>0</v>
      </c>
      <c r="C106" s="15">
        <v>0</v>
      </c>
      <c r="D106" s="15"/>
      <c r="E106" s="15">
        <v>0</v>
      </c>
      <c r="F106" s="15">
        <v>0</v>
      </c>
      <c r="G106" s="15">
        <v>0</v>
      </c>
      <c r="H106" s="15">
        <v>0</v>
      </c>
      <c r="I106" s="15">
        <v>0</v>
      </c>
      <c r="J106" s="15">
        <v>0</v>
      </c>
      <c r="K106" s="15">
        <v>0</v>
      </c>
    </row>
    <row r="107" spans="1:11" collapsed="1">
      <c r="A107" s="11" t="s">
        <v>112</v>
      </c>
      <c r="B107" s="12">
        <v>0</v>
      </c>
      <c r="C107" s="12">
        <v>0</v>
      </c>
      <c r="D107" s="12"/>
      <c r="E107" s="12">
        <v>33427053</v>
      </c>
      <c r="F107" s="12">
        <v>0</v>
      </c>
      <c r="G107" s="12">
        <v>33427053</v>
      </c>
      <c r="H107" s="12">
        <v>0</v>
      </c>
      <c r="I107" s="12">
        <v>33427053</v>
      </c>
      <c r="J107" s="12">
        <v>33427251</v>
      </c>
      <c r="K107" s="12">
        <v>-198</v>
      </c>
    </row>
    <row r="108" spans="1:11" hidden="1" outlineLevel="1">
      <c r="A108" t="s">
        <v>113</v>
      </c>
      <c r="B108" s="15">
        <v>0</v>
      </c>
      <c r="C108" s="15">
        <v>0</v>
      </c>
      <c r="D108" s="15"/>
      <c r="E108" s="15">
        <v>33427053</v>
      </c>
      <c r="F108" s="15">
        <v>0</v>
      </c>
      <c r="G108" s="15">
        <v>33427053</v>
      </c>
      <c r="H108" s="15">
        <v>0</v>
      </c>
      <c r="I108" s="15">
        <v>33427053</v>
      </c>
      <c r="J108" s="15">
        <v>33427251</v>
      </c>
      <c r="K108" s="15">
        <v>-198</v>
      </c>
    </row>
    <row r="109" spans="1:11" hidden="1" outlineLevel="1">
      <c r="A109" t="s">
        <v>114</v>
      </c>
      <c r="B109" s="15">
        <v>0</v>
      </c>
      <c r="C109" s="15">
        <v>0</v>
      </c>
      <c r="D109" s="15"/>
      <c r="E109" s="15">
        <v>0</v>
      </c>
      <c r="F109" s="15">
        <v>0</v>
      </c>
      <c r="G109" s="15">
        <v>0</v>
      </c>
      <c r="H109" s="15">
        <v>0</v>
      </c>
      <c r="I109" s="15">
        <v>0</v>
      </c>
      <c r="J109" s="15">
        <v>0</v>
      </c>
      <c r="K109" s="15">
        <v>0</v>
      </c>
    </row>
    <row r="110" spans="1:11" hidden="1" outlineLevel="1">
      <c r="A110" t="s">
        <v>115</v>
      </c>
      <c r="B110" s="15">
        <v>0</v>
      </c>
      <c r="C110" s="15">
        <v>0</v>
      </c>
      <c r="D110" s="15"/>
      <c r="E110" s="15">
        <v>0</v>
      </c>
      <c r="F110" s="15">
        <v>0</v>
      </c>
      <c r="G110" s="15">
        <v>0</v>
      </c>
      <c r="H110" s="15">
        <v>0</v>
      </c>
      <c r="I110" s="15">
        <v>0</v>
      </c>
      <c r="J110" s="15">
        <v>0</v>
      </c>
      <c r="K110" s="15">
        <v>0</v>
      </c>
    </row>
    <row r="111" spans="1:11" collapsed="1">
      <c r="A111" s="11" t="s">
        <v>116</v>
      </c>
      <c r="B111" s="12">
        <v>-63960052</v>
      </c>
      <c r="C111" s="12">
        <v>0</v>
      </c>
      <c r="D111" s="12"/>
      <c r="E111" s="12">
        <v>65450358</v>
      </c>
      <c r="F111" s="12">
        <v>0</v>
      </c>
      <c r="G111" s="12">
        <v>65450358</v>
      </c>
      <c r="H111" s="12">
        <v>0</v>
      </c>
      <c r="I111" s="12">
        <v>1490306</v>
      </c>
      <c r="J111" s="12">
        <v>4826098</v>
      </c>
      <c r="K111" s="12">
        <v>-3335792</v>
      </c>
    </row>
    <row r="112" spans="1:11" hidden="1" outlineLevel="1">
      <c r="A112" t="s">
        <v>117</v>
      </c>
      <c r="B112" s="15">
        <v>0</v>
      </c>
      <c r="C112" s="15">
        <v>0</v>
      </c>
      <c r="D112" s="15"/>
      <c r="E112" s="15">
        <v>0</v>
      </c>
      <c r="F112" s="15">
        <v>0</v>
      </c>
      <c r="G112" s="15">
        <v>0</v>
      </c>
      <c r="H112" s="15">
        <v>0</v>
      </c>
      <c r="I112" s="15">
        <v>0</v>
      </c>
      <c r="J112" s="15">
        <v>0</v>
      </c>
      <c r="K112" s="15">
        <v>0</v>
      </c>
    </row>
    <row r="113" spans="1:11" hidden="1" outlineLevel="1">
      <c r="A113" t="s">
        <v>118</v>
      </c>
      <c r="B113" s="15">
        <v>-63960052</v>
      </c>
      <c r="C113" s="15">
        <v>0</v>
      </c>
      <c r="D113" s="15"/>
      <c r="E113" s="15">
        <v>20941836</v>
      </c>
      <c r="F113" s="15">
        <v>0</v>
      </c>
      <c r="G113" s="15">
        <v>20941836</v>
      </c>
      <c r="H113" s="15">
        <v>0</v>
      </c>
      <c r="I113" s="15">
        <v>-43018216</v>
      </c>
      <c r="J113" s="15">
        <v>-39509000</v>
      </c>
      <c r="K113" s="15">
        <v>-3509216</v>
      </c>
    </row>
    <row r="114" spans="1:11" hidden="1" outlineLevel="1">
      <c r="A114" t="s">
        <v>119</v>
      </c>
      <c r="B114" s="15">
        <v>0</v>
      </c>
      <c r="C114" s="15">
        <v>0</v>
      </c>
      <c r="D114" s="15"/>
      <c r="E114" s="15">
        <v>44508522</v>
      </c>
      <c r="F114" s="15">
        <v>0</v>
      </c>
      <c r="G114" s="15">
        <v>44508522</v>
      </c>
      <c r="H114" s="15">
        <v>0</v>
      </c>
      <c r="I114" s="15">
        <v>44508522</v>
      </c>
      <c r="J114" s="15">
        <v>44035098</v>
      </c>
      <c r="K114" s="15">
        <v>473424</v>
      </c>
    </row>
    <row r="115" spans="1:11" hidden="1" outlineLevel="1">
      <c r="A115" t="s">
        <v>120</v>
      </c>
      <c r="B115" s="15">
        <v>0</v>
      </c>
      <c r="C115" s="15">
        <v>0</v>
      </c>
      <c r="D115" s="15"/>
      <c r="E115" s="15">
        <v>0</v>
      </c>
      <c r="F115" s="15">
        <v>0</v>
      </c>
      <c r="G115" s="15">
        <v>0</v>
      </c>
      <c r="H115" s="15">
        <v>0</v>
      </c>
      <c r="I115" s="15">
        <v>0</v>
      </c>
      <c r="J115" s="15">
        <v>300000</v>
      </c>
      <c r="K115" s="15">
        <v>-300000</v>
      </c>
    </row>
    <row r="116" spans="1:11" hidden="1" outlineLevel="1">
      <c r="A116" t="s">
        <v>121</v>
      </c>
      <c r="B116" s="15">
        <v>0</v>
      </c>
      <c r="C116" s="15">
        <v>0</v>
      </c>
      <c r="D116" s="15"/>
      <c r="E116" s="15">
        <v>0</v>
      </c>
      <c r="F116" s="15">
        <v>0</v>
      </c>
      <c r="G116" s="15">
        <v>0</v>
      </c>
      <c r="H116" s="15">
        <v>0</v>
      </c>
      <c r="I116" s="15">
        <v>0</v>
      </c>
      <c r="J116" s="15">
        <v>0</v>
      </c>
      <c r="K116" s="15">
        <v>0</v>
      </c>
    </row>
    <row r="117" spans="1:11" hidden="1" outlineLevel="1">
      <c r="A117" t="s">
        <v>122</v>
      </c>
      <c r="B117" s="15">
        <v>0</v>
      </c>
      <c r="C117" s="15">
        <v>0</v>
      </c>
      <c r="D117" s="15"/>
      <c r="E117" s="15">
        <v>0</v>
      </c>
      <c r="F117" s="15">
        <v>0</v>
      </c>
      <c r="G117" s="15">
        <v>0</v>
      </c>
      <c r="H117" s="15">
        <v>0</v>
      </c>
      <c r="I117" s="15">
        <v>0</v>
      </c>
      <c r="J117" s="15">
        <v>0</v>
      </c>
      <c r="K117" s="15">
        <v>0</v>
      </c>
    </row>
    <row r="118" spans="1:11" collapsed="1">
      <c r="A118" s="11" t="s">
        <v>123</v>
      </c>
      <c r="B118" s="12">
        <v>-28676473</v>
      </c>
      <c r="C118" s="12">
        <v>30415344</v>
      </c>
      <c r="D118" s="12"/>
      <c r="E118" s="12">
        <v>16959782</v>
      </c>
      <c r="F118" s="12">
        <v>0</v>
      </c>
      <c r="G118" s="12">
        <v>47375126</v>
      </c>
      <c r="H118" s="12">
        <v>0</v>
      </c>
      <c r="I118" s="12">
        <v>18698653</v>
      </c>
      <c r="J118" s="12">
        <v>12899619</v>
      </c>
      <c r="K118" s="12">
        <v>5799034</v>
      </c>
    </row>
    <row r="119" spans="1:11" hidden="1" outlineLevel="1">
      <c r="A119" t="s">
        <v>124</v>
      </c>
      <c r="B119" s="15">
        <v>0</v>
      </c>
      <c r="C119" s="15">
        <v>2424167</v>
      </c>
      <c r="D119" s="15"/>
      <c r="E119" s="15">
        <v>0</v>
      </c>
      <c r="F119" s="15">
        <v>0</v>
      </c>
      <c r="G119" s="15">
        <v>2424167</v>
      </c>
      <c r="H119" s="15">
        <v>0</v>
      </c>
      <c r="I119" s="15">
        <v>2424167</v>
      </c>
      <c r="J119" s="15">
        <v>2573181</v>
      </c>
      <c r="K119" s="15">
        <v>-149014</v>
      </c>
    </row>
    <row r="120" spans="1:11" hidden="1" outlineLevel="1">
      <c r="A120" t="s">
        <v>125</v>
      </c>
      <c r="B120" s="15">
        <v>-9366643</v>
      </c>
      <c r="C120" s="15">
        <v>12948934</v>
      </c>
      <c r="D120" s="15"/>
      <c r="E120" s="15">
        <v>3779641</v>
      </c>
      <c r="F120" s="15">
        <v>0</v>
      </c>
      <c r="G120" s="15">
        <v>16728575</v>
      </c>
      <c r="H120" s="15">
        <v>0</v>
      </c>
      <c r="I120" s="15">
        <v>7361932</v>
      </c>
      <c r="J120" s="15">
        <v>12593089</v>
      </c>
      <c r="K120" s="15">
        <v>-5231157</v>
      </c>
    </row>
    <row r="121" spans="1:11" hidden="1" outlineLevel="1">
      <c r="A121" t="s">
        <v>126</v>
      </c>
      <c r="B121" s="15">
        <v>-818070</v>
      </c>
      <c r="C121" s="15">
        <v>0</v>
      </c>
      <c r="D121" s="15"/>
      <c r="E121" s="15">
        <v>758742</v>
      </c>
      <c r="F121" s="15">
        <v>0</v>
      </c>
      <c r="G121" s="15">
        <v>758742</v>
      </c>
      <c r="H121" s="15">
        <v>0</v>
      </c>
      <c r="I121" s="15">
        <v>-59328</v>
      </c>
      <c r="J121" s="15">
        <v>-198070</v>
      </c>
      <c r="K121" s="15">
        <v>138742</v>
      </c>
    </row>
    <row r="122" spans="1:11" hidden="1" outlineLevel="1">
      <c r="A122" t="s">
        <v>127</v>
      </c>
      <c r="B122" s="15">
        <v>-13916575</v>
      </c>
      <c r="C122" s="15">
        <v>0</v>
      </c>
      <c r="D122" s="15"/>
      <c r="E122" s="15">
        <v>3311900</v>
      </c>
      <c r="F122" s="15">
        <v>0</v>
      </c>
      <c r="G122" s="15">
        <v>3311900</v>
      </c>
      <c r="H122" s="15">
        <v>0</v>
      </c>
      <c r="I122" s="15">
        <v>-10604675</v>
      </c>
      <c r="J122" s="15">
        <v>-20535000</v>
      </c>
      <c r="K122" s="15">
        <v>9930325</v>
      </c>
    </row>
    <row r="123" spans="1:11" hidden="1" outlineLevel="1">
      <c r="A123" t="s">
        <v>128</v>
      </c>
      <c r="B123" s="15">
        <v>0</v>
      </c>
      <c r="C123" s="15">
        <v>0</v>
      </c>
      <c r="D123" s="15"/>
      <c r="E123" s="15">
        <v>1691878</v>
      </c>
      <c r="F123" s="15">
        <v>0</v>
      </c>
      <c r="G123" s="15">
        <v>1691878</v>
      </c>
      <c r="H123" s="15">
        <v>0</v>
      </c>
      <c r="I123" s="15">
        <v>1691878</v>
      </c>
      <c r="J123" s="15">
        <v>3680000</v>
      </c>
      <c r="K123" s="15">
        <v>-1988122</v>
      </c>
    </row>
    <row r="124" spans="1:11" hidden="1" outlineLevel="1">
      <c r="A124" t="s">
        <v>129</v>
      </c>
      <c r="B124" s="15">
        <v>0</v>
      </c>
      <c r="C124" s="15">
        <v>0</v>
      </c>
      <c r="D124" s="15"/>
      <c r="E124" s="15">
        <v>653726</v>
      </c>
      <c r="F124" s="15">
        <v>0</v>
      </c>
      <c r="G124" s="15">
        <v>653726</v>
      </c>
      <c r="H124" s="15">
        <v>0</v>
      </c>
      <c r="I124" s="15">
        <v>653726</v>
      </c>
      <c r="J124" s="15">
        <v>647000</v>
      </c>
      <c r="K124" s="15">
        <v>6726</v>
      </c>
    </row>
    <row r="125" spans="1:11" hidden="1" outlineLevel="1">
      <c r="A125" t="s">
        <v>130</v>
      </c>
      <c r="B125" s="15">
        <v>-4575185</v>
      </c>
      <c r="C125" s="15">
        <v>15042243</v>
      </c>
      <c r="D125" s="15"/>
      <c r="E125" s="15">
        <v>2756327</v>
      </c>
      <c r="F125" s="15">
        <v>0</v>
      </c>
      <c r="G125" s="15">
        <v>17798570</v>
      </c>
      <c r="H125" s="15">
        <v>0</v>
      </c>
      <c r="I125" s="15">
        <v>13223385</v>
      </c>
      <c r="J125" s="15">
        <v>10131851</v>
      </c>
      <c r="K125" s="15">
        <v>3091534</v>
      </c>
    </row>
    <row r="126" spans="1:11" hidden="1" outlineLevel="1">
      <c r="A126" t="s">
        <v>131</v>
      </c>
      <c r="B126" s="15">
        <v>0</v>
      </c>
      <c r="C126" s="15">
        <v>0</v>
      </c>
      <c r="D126" s="15"/>
      <c r="E126" s="15">
        <v>4007568</v>
      </c>
      <c r="F126" s="15">
        <v>0</v>
      </c>
      <c r="G126" s="15">
        <v>4007568</v>
      </c>
      <c r="H126" s="15">
        <v>0</v>
      </c>
      <c r="I126" s="15">
        <v>4007568</v>
      </c>
      <c r="J126" s="15">
        <v>4007568</v>
      </c>
      <c r="K126" s="15">
        <v>0</v>
      </c>
    </row>
    <row r="127" spans="1:11" hidden="1" outlineLevel="1">
      <c r="A127" t="s">
        <v>132</v>
      </c>
      <c r="B127" s="15">
        <v>0</v>
      </c>
      <c r="C127" s="15">
        <v>0</v>
      </c>
      <c r="D127" s="15"/>
      <c r="E127" s="15">
        <v>0</v>
      </c>
      <c r="F127" s="15">
        <v>0</v>
      </c>
      <c r="G127" s="15">
        <v>0</v>
      </c>
      <c r="H127" s="15">
        <v>0</v>
      </c>
      <c r="I127" s="15">
        <v>0</v>
      </c>
      <c r="J127" s="15">
        <v>0</v>
      </c>
      <c r="K127" s="15">
        <v>0</v>
      </c>
    </row>
    <row r="128" spans="1:11" collapsed="1">
      <c r="A128" s="11" t="s">
        <v>133</v>
      </c>
      <c r="B128" s="12">
        <v>0</v>
      </c>
      <c r="C128" s="12">
        <v>0</v>
      </c>
      <c r="D128" s="12"/>
      <c r="E128" s="12">
        <v>167450094</v>
      </c>
      <c r="F128" s="12">
        <v>0</v>
      </c>
      <c r="G128" s="12">
        <v>167450094</v>
      </c>
      <c r="H128" s="12">
        <v>0</v>
      </c>
      <c r="I128" s="12">
        <v>167450094</v>
      </c>
      <c r="J128" s="12">
        <v>160271542</v>
      </c>
      <c r="K128" s="12">
        <v>7178552</v>
      </c>
    </row>
    <row r="129" spans="1:11" hidden="1" outlineLevel="1">
      <c r="A129" t="s">
        <v>134</v>
      </c>
      <c r="B129" s="15">
        <v>0</v>
      </c>
      <c r="C129" s="15">
        <v>0</v>
      </c>
      <c r="D129" s="15"/>
      <c r="E129" s="15">
        <v>5139101</v>
      </c>
      <c r="F129" s="15">
        <v>0</v>
      </c>
      <c r="G129" s="15">
        <v>5139101</v>
      </c>
      <c r="H129" s="15">
        <v>0</v>
      </c>
      <c r="I129" s="15">
        <v>5139101</v>
      </c>
      <c r="J129" s="15">
        <v>4400000</v>
      </c>
      <c r="K129" s="15">
        <v>739101</v>
      </c>
    </row>
    <row r="130" spans="1:11" hidden="1" outlineLevel="1">
      <c r="A130" t="s">
        <v>135</v>
      </c>
      <c r="B130" s="15">
        <v>0</v>
      </c>
      <c r="C130" s="15">
        <v>0</v>
      </c>
      <c r="D130" s="15"/>
      <c r="E130" s="15">
        <v>18103536</v>
      </c>
      <c r="F130" s="15">
        <v>0</v>
      </c>
      <c r="G130" s="15">
        <v>18103536</v>
      </c>
      <c r="H130" s="15">
        <v>0</v>
      </c>
      <c r="I130" s="15">
        <v>18103536</v>
      </c>
      <c r="J130" s="15">
        <v>18103536</v>
      </c>
      <c r="K130" s="15">
        <v>0</v>
      </c>
    </row>
    <row r="131" spans="1:11" hidden="1" outlineLevel="1">
      <c r="A131" t="s">
        <v>136</v>
      </c>
      <c r="B131" s="15">
        <v>0</v>
      </c>
      <c r="C131" s="15">
        <v>0</v>
      </c>
      <c r="D131" s="15"/>
      <c r="E131" s="15">
        <v>14578665</v>
      </c>
      <c r="F131" s="15">
        <v>0</v>
      </c>
      <c r="G131" s="15">
        <v>14578665</v>
      </c>
      <c r="H131" s="15">
        <v>0</v>
      </c>
      <c r="I131" s="15">
        <v>14578665</v>
      </c>
      <c r="J131" s="15">
        <v>12969000</v>
      </c>
      <c r="K131" s="15">
        <v>1609665</v>
      </c>
    </row>
    <row r="132" spans="1:11" hidden="1" outlineLevel="1">
      <c r="A132" t="s">
        <v>137</v>
      </c>
      <c r="B132" s="15">
        <v>0</v>
      </c>
      <c r="C132" s="15">
        <v>0</v>
      </c>
      <c r="D132" s="15"/>
      <c r="E132" s="15">
        <v>0</v>
      </c>
      <c r="F132" s="15">
        <v>0</v>
      </c>
      <c r="G132" s="15">
        <v>0</v>
      </c>
      <c r="H132" s="15">
        <v>0</v>
      </c>
      <c r="I132" s="15">
        <v>0</v>
      </c>
      <c r="J132" s="15">
        <v>200000</v>
      </c>
      <c r="K132" s="15">
        <v>-200000</v>
      </c>
    </row>
    <row r="133" spans="1:11" hidden="1" outlineLevel="1">
      <c r="A133" t="s">
        <v>138</v>
      </c>
      <c r="B133" s="15">
        <v>0</v>
      </c>
      <c r="C133" s="15">
        <v>0</v>
      </c>
      <c r="D133" s="15"/>
      <c r="E133" s="15">
        <v>0</v>
      </c>
      <c r="F133" s="15">
        <v>0</v>
      </c>
      <c r="G133" s="15">
        <v>0</v>
      </c>
      <c r="H133" s="15">
        <v>0</v>
      </c>
      <c r="I133" s="15">
        <v>0</v>
      </c>
      <c r="J133" s="15">
        <v>2450001</v>
      </c>
      <c r="K133" s="15">
        <v>-2450001</v>
      </c>
    </row>
    <row r="134" spans="1:11" hidden="1" outlineLevel="1">
      <c r="A134" t="s">
        <v>139</v>
      </c>
      <c r="B134" s="15">
        <v>0</v>
      </c>
      <c r="C134" s="15">
        <v>0</v>
      </c>
      <c r="D134" s="15"/>
      <c r="E134" s="15">
        <v>53488227</v>
      </c>
      <c r="F134" s="15">
        <v>0</v>
      </c>
      <c r="G134" s="15">
        <v>53488227</v>
      </c>
      <c r="H134" s="15">
        <v>0</v>
      </c>
      <c r="I134" s="15">
        <v>53488227</v>
      </c>
      <c r="J134" s="15">
        <v>50470255</v>
      </c>
      <c r="K134" s="15">
        <v>3017972</v>
      </c>
    </row>
    <row r="135" spans="1:11" hidden="1" outlineLevel="1">
      <c r="A135" t="s">
        <v>140</v>
      </c>
      <c r="B135" s="15">
        <v>0</v>
      </c>
      <c r="C135" s="15">
        <v>0</v>
      </c>
      <c r="D135" s="15"/>
      <c r="E135" s="15">
        <v>76106805</v>
      </c>
      <c r="F135" s="15">
        <v>0</v>
      </c>
      <c r="G135" s="15">
        <v>76106805</v>
      </c>
      <c r="H135" s="15">
        <v>0</v>
      </c>
      <c r="I135" s="15">
        <v>76106805</v>
      </c>
      <c r="J135" s="15">
        <v>71574750</v>
      </c>
      <c r="K135" s="15">
        <v>4532055</v>
      </c>
    </row>
    <row r="136" spans="1:11" hidden="1" outlineLevel="1">
      <c r="A136" t="s">
        <v>141</v>
      </c>
      <c r="B136" s="15">
        <v>0</v>
      </c>
      <c r="C136" s="15">
        <v>0</v>
      </c>
      <c r="D136" s="15"/>
      <c r="E136" s="15">
        <v>33760</v>
      </c>
      <c r="F136" s="15">
        <v>0</v>
      </c>
      <c r="G136" s="15">
        <v>33760</v>
      </c>
      <c r="H136" s="15">
        <v>0</v>
      </c>
      <c r="I136" s="15">
        <v>33760</v>
      </c>
      <c r="J136" s="15">
        <v>104000</v>
      </c>
      <c r="K136" s="15">
        <v>-70240</v>
      </c>
    </row>
    <row r="137" spans="1:11" hidden="1" outlineLevel="1">
      <c r="A137" t="s">
        <v>142</v>
      </c>
      <c r="B137" s="15">
        <v>0</v>
      </c>
      <c r="C137" s="15">
        <v>0</v>
      </c>
      <c r="D137" s="15"/>
      <c r="E137" s="15">
        <v>0</v>
      </c>
      <c r="F137" s="15">
        <v>0</v>
      </c>
      <c r="G137" s="15">
        <v>0</v>
      </c>
      <c r="H137" s="15">
        <v>0</v>
      </c>
      <c r="I137" s="15">
        <v>0</v>
      </c>
      <c r="J137" s="15">
        <v>0</v>
      </c>
      <c r="K137" s="15">
        <v>0</v>
      </c>
    </row>
    <row r="138" spans="1:11" collapsed="1">
      <c r="A138" s="11" t="s">
        <v>143</v>
      </c>
      <c r="B138" s="12">
        <v>0</v>
      </c>
      <c r="C138" s="12">
        <v>14542549</v>
      </c>
      <c r="D138" s="12"/>
      <c r="E138" s="12">
        <v>26119334</v>
      </c>
      <c r="F138" s="12">
        <v>0</v>
      </c>
      <c r="G138" s="12">
        <v>40661883</v>
      </c>
      <c r="H138" s="12">
        <v>0</v>
      </c>
      <c r="I138" s="12">
        <v>40661883</v>
      </c>
      <c r="J138" s="12">
        <v>33506956</v>
      </c>
      <c r="K138" s="12">
        <v>7154927</v>
      </c>
    </row>
    <row r="139" spans="1:11" hidden="1" outlineLevel="1">
      <c r="A139" t="s">
        <v>144</v>
      </c>
      <c r="B139" s="15">
        <v>0</v>
      </c>
      <c r="C139" s="15">
        <v>1727894</v>
      </c>
      <c r="D139" s="15"/>
      <c r="E139" s="15">
        <v>50500</v>
      </c>
      <c r="F139" s="15">
        <v>0</v>
      </c>
      <c r="G139" s="15">
        <v>1778394</v>
      </c>
      <c r="H139" s="15">
        <v>0</v>
      </c>
      <c r="I139" s="15">
        <v>1778394</v>
      </c>
      <c r="J139" s="15">
        <v>1424709</v>
      </c>
      <c r="K139" s="15">
        <v>353685</v>
      </c>
    </row>
    <row r="140" spans="1:11" hidden="1" outlineLevel="1">
      <c r="A140" t="s">
        <v>145</v>
      </c>
      <c r="B140" s="15">
        <v>0</v>
      </c>
      <c r="C140" s="15">
        <v>8521233</v>
      </c>
      <c r="D140" s="15"/>
      <c r="E140" s="15">
        <v>4098499</v>
      </c>
      <c r="F140" s="15">
        <v>0</v>
      </c>
      <c r="G140" s="15">
        <v>12619732</v>
      </c>
      <c r="H140" s="15">
        <v>0</v>
      </c>
      <c r="I140" s="15">
        <v>12619732</v>
      </c>
      <c r="J140" s="15">
        <v>10998057</v>
      </c>
      <c r="K140" s="15">
        <v>1621675</v>
      </c>
    </row>
    <row r="141" spans="1:11" hidden="1" outlineLevel="1">
      <c r="A141" t="s">
        <v>146</v>
      </c>
      <c r="B141" s="15">
        <v>0</v>
      </c>
      <c r="C141" s="15">
        <v>4293422</v>
      </c>
      <c r="D141" s="15"/>
      <c r="E141" s="15">
        <v>760045</v>
      </c>
      <c r="F141" s="15">
        <v>0</v>
      </c>
      <c r="G141" s="15">
        <v>5053467</v>
      </c>
      <c r="H141" s="15">
        <v>0</v>
      </c>
      <c r="I141" s="15">
        <v>5053467</v>
      </c>
      <c r="J141" s="15">
        <v>4110638</v>
      </c>
      <c r="K141" s="15">
        <v>942829</v>
      </c>
    </row>
    <row r="142" spans="1:11" hidden="1" outlineLevel="1">
      <c r="A142" t="s">
        <v>147</v>
      </c>
      <c r="B142" s="15">
        <v>0</v>
      </c>
      <c r="C142" s="15">
        <v>0</v>
      </c>
      <c r="D142" s="15"/>
      <c r="E142" s="15">
        <v>12601833</v>
      </c>
      <c r="F142" s="15">
        <v>0</v>
      </c>
      <c r="G142" s="15">
        <v>12601833</v>
      </c>
      <c r="H142" s="15">
        <v>0</v>
      </c>
      <c r="I142" s="15">
        <v>12601833</v>
      </c>
      <c r="J142" s="15">
        <v>10373552</v>
      </c>
      <c r="K142" s="15">
        <v>2228281</v>
      </c>
    </row>
    <row r="143" spans="1:11" hidden="1" outlineLevel="1">
      <c r="A143" t="s">
        <v>148</v>
      </c>
      <c r="B143" s="15">
        <v>0</v>
      </c>
      <c r="C143" s="15">
        <v>0</v>
      </c>
      <c r="D143" s="15"/>
      <c r="E143" s="15">
        <v>2370866</v>
      </c>
      <c r="F143" s="15">
        <v>0</v>
      </c>
      <c r="G143" s="15">
        <v>2370866</v>
      </c>
      <c r="H143" s="15">
        <v>0</v>
      </c>
      <c r="I143" s="15">
        <v>2370866</v>
      </c>
      <c r="J143" s="15">
        <v>2000000</v>
      </c>
      <c r="K143" s="15">
        <v>370866</v>
      </c>
    </row>
    <row r="144" spans="1:11" hidden="1" outlineLevel="1">
      <c r="A144" t="s">
        <v>149</v>
      </c>
      <c r="B144" s="15">
        <v>0</v>
      </c>
      <c r="C144" s="15">
        <v>0</v>
      </c>
      <c r="D144" s="15"/>
      <c r="E144" s="15">
        <v>0</v>
      </c>
      <c r="F144" s="15">
        <v>0</v>
      </c>
      <c r="G144" s="15">
        <v>0</v>
      </c>
      <c r="H144" s="15">
        <v>0</v>
      </c>
      <c r="I144" s="15">
        <v>0</v>
      </c>
      <c r="J144" s="15">
        <v>0</v>
      </c>
      <c r="K144" s="15">
        <v>0</v>
      </c>
    </row>
    <row r="145" spans="1:11" hidden="1" outlineLevel="1">
      <c r="A145" t="s">
        <v>150</v>
      </c>
      <c r="B145" s="15">
        <v>0</v>
      </c>
      <c r="C145" s="15">
        <v>0</v>
      </c>
      <c r="D145" s="15"/>
      <c r="E145" s="15">
        <v>6168027</v>
      </c>
      <c r="F145" s="15">
        <v>0</v>
      </c>
      <c r="G145" s="15">
        <v>6168027</v>
      </c>
      <c r="H145" s="15">
        <v>0</v>
      </c>
      <c r="I145" s="15">
        <v>6168027</v>
      </c>
      <c r="J145" s="15">
        <v>4600000</v>
      </c>
      <c r="K145" s="15">
        <v>1568027</v>
      </c>
    </row>
    <row r="146" spans="1:11" hidden="1" outlineLevel="1">
      <c r="A146" t="s">
        <v>151</v>
      </c>
      <c r="B146" s="15">
        <v>0</v>
      </c>
      <c r="C146" s="15">
        <v>0</v>
      </c>
      <c r="D146" s="15"/>
      <c r="E146" s="15">
        <v>69564</v>
      </c>
      <c r="F146" s="15">
        <v>0</v>
      </c>
      <c r="G146" s="15">
        <v>69564</v>
      </c>
      <c r="H146" s="15">
        <v>0</v>
      </c>
      <c r="I146" s="15">
        <v>69564</v>
      </c>
      <c r="J146" s="15">
        <v>0</v>
      </c>
      <c r="K146" s="15">
        <v>69564</v>
      </c>
    </row>
    <row r="147" spans="1:11" hidden="1" outlineLevel="1">
      <c r="A147" t="s">
        <v>152</v>
      </c>
      <c r="B147" s="15">
        <v>0</v>
      </c>
      <c r="C147" s="15">
        <v>0</v>
      </c>
      <c r="D147" s="15"/>
      <c r="E147" s="15">
        <v>0</v>
      </c>
      <c r="F147" s="15">
        <v>0</v>
      </c>
      <c r="G147" s="15">
        <v>0</v>
      </c>
      <c r="H147" s="15">
        <v>0</v>
      </c>
      <c r="I147" s="15">
        <v>0</v>
      </c>
      <c r="J147" s="15">
        <v>0</v>
      </c>
      <c r="K147" s="15">
        <v>0</v>
      </c>
    </row>
    <row r="148" spans="1:11" hidden="1" outlineLevel="1">
      <c r="A148" t="s">
        <v>153</v>
      </c>
      <c r="B148" s="15">
        <v>0</v>
      </c>
      <c r="C148" s="15">
        <v>0</v>
      </c>
      <c r="D148" s="15"/>
      <c r="E148" s="15">
        <v>0</v>
      </c>
      <c r="F148" s="15">
        <v>0</v>
      </c>
      <c r="G148" s="15">
        <v>0</v>
      </c>
      <c r="H148" s="15">
        <v>0</v>
      </c>
      <c r="I148" s="15">
        <v>0</v>
      </c>
      <c r="J148" s="15">
        <v>0</v>
      </c>
      <c r="K148" s="15">
        <v>0</v>
      </c>
    </row>
    <row r="149" spans="1:11" collapsed="1">
      <c r="A149" s="11" t="s">
        <v>154</v>
      </c>
      <c r="B149" s="12">
        <v>0</v>
      </c>
      <c r="C149" s="12">
        <v>0</v>
      </c>
      <c r="D149" s="12"/>
      <c r="E149" s="12">
        <v>367684</v>
      </c>
      <c r="F149" s="12">
        <v>0</v>
      </c>
      <c r="G149" s="12">
        <v>367684</v>
      </c>
      <c r="H149" s="12">
        <v>0</v>
      </c>
      <c r="I149" s="12">
        <v>367684</v>
      </c>
      <c r="J149" s="12">
        <v>10000</v>
      </c>
      <c r="K149" s="12">
        <v>357684</v>
      </c>
    </row>
    <row r="150" spans="1:11" hidden="1" outlineLevel="1">
      <c r="A150" t="s">
        <v>155</v>
      </c>
      <c r="B150" s="15">
        <v>0</v>
      </c>
      <c r="C150" s="15">
        <v>0</v>
      </c>
      <c r="D150" s="15"/>
      <c r="E150" s="15">
        <v>367684</v>
      </c>
      <c r="F150" s="15">
        <v>0</v>
      </c>
      <c r="G150" s="15">
        <v>367684</v>
      </c>
      <c r="H150" s="15">
        <v>0</v>
      </c>
      <c r="I150" s="15">
        <v>367684</v>
      </c>
      <c r="J150" s="15">
        <v>10000</v>
      </c>
      <c r="K150" s="15">
        <v>357684</v>
      </c>
    </row>
    <row r="151" spans="1:11" hidden="1" outlineLevel="1">
      <c r="A151" t="s">
        <v>156</v>
      </c>
      <c r="B151" s="15">
        <v>0</v>
      </c>
      <c r="C151" s="15">
        <v>0</v>
      </c>
      <c r="D151" s="15"/>
      <c r="E151" s="15">
        <v>0</v>
      </c>
      <c r="F151" s="15">
        <v>0</v>
      </c>
      <c r="G151" s="15">
        <v>0</v>
      </c>
      <c r="H151" s="15">
        <v>0</v>
      </c>
      <c r="I151" s="15">
        <v>0</v>
      </c>
      <c r="J151" s="15">
        <v>0</v>
      </c>
      <c r="K151" s="15">
        <v>0</v>
      </c>
    </row>
    <row r="152" spans="1:11" collapsed="1">
      <c r="A152" s="11" t="s">
        <v>157</v>
      </c>
      <c r="B152" s="12">
        <v>-25896602</v>
      </c>
      <c r="C152" s="12">
        <v>138804838</v>
      </c>
      <c r="D152" s="12">
        <v>26238531</v>
      </c>
      <c r="E152" s="12">
        <v>122901873</v>
      </c>
      <c r="F152" s="12">
        <v>0</v>
      </c>
      <c r="G152" s="12">
        <v>287945242</v>
      </c>
      <c r="H152" s="12">
        <v>0</v>
      </c>
      <c r="I152" s="12">
        <v>262048640</v>
      </c>
      <c r="J152" s="12">
        <v>260850761</v>
      </c>
      <c r="K152" s="12">
        <v>1197879</v>
      </c>
    </row>
    <row r="153" spans="1:11" hidden="1" outlineLevel="1">
      <c r="A153" t="s">
        <v>158</v>
      </c>
      <c r="B153" s="15">
        <v>0</v>
      </c>
      <c r="C153" s="15">
        <v>15898388</v>
      </c>
      <c r="D153" s="15"/>
      <c r="E153" s="15">
        <v>585408</v>
      </c>
      <c r="F153" s="15">
        <v>0</v>
      </c>
      <c r="G153" s="15">
        <v>16483796</v>
      </c>
      <c r="H153" s="15">
        <v>0</v>
      </c>
      <c r="I153" s="15">
        <v>16483796</v>
      </c>
      <c r="J153" s="15">
        <v>14555818</v>
      </c>
      <c r="K153" s="15">
        <v>1927978</v>
      </c>
    </row>
    <row r="154" spans="1:11" hidden="1" outlineLevel="1">
      <c r="A154" t="s">
        <v>159</v>
      </c>
      <c r="B154" s="15">
        <v>0</v>
      </c>
      <c r="C154" s="15">
        <v>7347532</v>
      </c>
      <c r="D154" s="15"/>
      <c r="E154" s="15">
        <v>0</v>
      </c>
      <c r="F154" s="15">
        <v>0</v>
      </c>
      <c r="G154" s="15">
        <v>7347532</v>
      </c>
      <c r="H154" s="15">
        <v>0</v>
      </c>
      <c r="I154" s="15">
        <v>7347532</v>
      </c>
      <c r="J154" s="15">
        <v>5120575</v>
      </c>
      <c r="K154" s="15">
        <v>2226957</v>
      </c>
    </row>
    <row r="155" spans="1:11" hidden="1" outlineLevel="1">
      <c r="A155" t="s">
        <v>160</v>
      </c>
      <c r="B155" s="15">
        <v>0</v>
      </c>
      <c r="C155" s="15">
        <v>1194618</v>
      </c>
      <c r="D155" s="15"/>
      <c r="E155" s="15">
        <v>0</v>
      </c>
      <c r="F155" s="15">
        <v>0</v>
      </c>
      <c r="G155" s="15">
        <v>1194618</v>
      </c>
      <c r="H155" s="15">
        <v>0</v>
      </c>
      <c r="I155" s="15">
        <v>1194618</v>
      </c>
      <c r="J155" s="15">
        <v>1740350</v>
      </c>
      <c r="K155" s="15">
        <v>-545732</v>
      </c>
    </row>
    <row r="156" spans="1:11" hidden="1" outlineLevel="1">
      <c r="A156" t="s">
        <v>161</v>
      </c>
      <c r="B156" s="15">
        <v>-1288572</v>
      </c>
      <c r="C156" s="15">
        <v>0</v>
      </c>
      <c r="D156" s="15"/>
      <c r="E156" s="15">
        <v>6305938</v>
      </c>
      <c r="F156" s="15">
        <v>0</v>
      </c>
      <c r="G156" s="15">
        <v>6305938</v>
      </c>
      <c r="H156" s="15">
        <v>0</v>
      </c>
      <c r="I156" s="15">
        <v>5017366</v>
      </c>
      <c r="J156" s="15">
        <v>5611428</v>
      </c>
      <c r="K156" s="15">
        <v>-594062</v>
      </c>
    </row>
    <row r="157" spans="1:11" hidden="1" outlineLevel="1">
      <c r="A157" t="s">
        <v>162</v>
      </c>
      <c r="B157" s="15">
        <v>0</v>
      </c>
      <c r="C157" s="15">
        <v>0</v>
      </c>
      <c r="D157" s="15"/>
      <c r="E157" s="15">
        <v>0</v>
      </c>
      <c r="F157" s="15">
        <v>0</v>
      </c>
      <c r="G157" s="15">
        <v>0</v>
      </c>
      <c r="H157" s="15">
        <v>0</v>
      </c>
      <c r="I157" s="15">
        <v>0</v>
      </c>
      <c r="J157" s="15">
        <v>0</v>
      </c>
      <c r="K157" s="15">
        <v>0</v>
      </c>
    </row>
    <row r="158" spans="1:11" hidden="1" outlineLevel="1">
      <c r="A158" t="s">
        <v>163</v>
      </c>
      <c r="B158" s="15">
        <v>0</v>
      </c>
      <c r="C158" s="15">
        <v>0</v>
      </c>
      <c r="D158" s="15"/>
      <c r="E158" s="15">
        <v>20234314</v>
      </c>
      <c r="F158" s="15">
        <v>0</v>
      </c>
      <c r="G158" s="15">
        <v>20234314</v>
      </c>
      <c r="H158" s="15">
        <v>0</v>
      </c>
      <c r="I158" s="15">
        <v>20234314</v>
      </c>
      <c r="J158" s="15">
        <v>20124564</v>
      </c>
      <c r="K158" s="15">
        <v>109750</v>
      </c>
    </row>
    <row r="159" spans="1:11" hidden="1" outlineLevel="1">
      <c r="A159" t="s">
        <v>164</v>
      </c>
      <c r="B159" s="15">
        <v>0</v>
      </c>
      <c r="C159" s="15">
        <v>0</v>
      </c>
      <c r="D159" s="15"/>
      <c r="E159" s="15">
        <v>0</v>
      </c>
      <c r="F159" s="15">
        <v>0</v>
      </c>
      <c r="G159" s="15">
        <v>0</v>
      </c>
      <c r="H159" s="15">
        <v>0</v>
      </c>
      <c r="I159" s="15">
        <v>0</v>
      </c>
      <c r="J159" s="15">
        <v>0</v>
      </c>
      <c r="K159" s="15">
        <v>0</v>
      </c>
    </row>
    <row r="160" spans="1:11" hidden="1" outlineLevel="1">
      <c r="A160" t="s">
        <v>165</v>
      </c>
      <c r="B160" s="15">
        <v>-23829030</v>
      </c>
      <c r="C160" s="15">
        <v>42402642</v>
      </c>
      <c r="D160" s="15"/>
      <c r="E160" s="15">
        <v>31233103</v>
      </c>
      <c r="F160" s="15">
        <v>0</v>
      </c>
      <c r="G160" s="15">
        <v>73635745</v>
      </c>
      <c r="H160" s="15">
        <v>0</v>
      </c>
      <c r="I160" s="15">
        <v>49806715</v>
      </c>
      <c r="J160" s="15">
        <v>54668881</v>
      </c>
      <c r="K160" s="15">
        <v>-4862166</v>
      </c>
    </row>
    <row r="161" spans="1:11" hidden="1" outlineLevel="1">
      <c r="A161" t="s">
        <v>166</v>
      </c>
      <c r="B161" s="15">
        <v>0</v>
      </c>
      <c r="C161" s="15">
        <v>18349980</v>
      </c>
      <c r="D161" s="15"/>
      <c r="E161" s="15">
        <v>2705833</v>
      </c>
      <c r="F161" s="15">
        <v>0</v>
      </c>
      <c r="G161" s="15">
        <v>21055813</v>
      </c>
      <c r="H161" s="15">
        <v>0</v>
      </c>
      <c r="I161" s="15">
        <v>21055813</v>
      </c>
      <c r="J161" s="15">
        <v>21319759</v>
      </c>
      <c r="K161" s="15">
        <v>-263946</v>
      </c>
    </row>
    <row r="162" spans="1:11" hidden="1" outlineLevel="1">
      <c r="A162" t="s">
        <v>167</v>
      </c>
      <c r="B162" s="15">
        <v>-779000</v>
      </c>
      <c r="C162" s="15">
        <v>19400209</v>
      </c>
      <c r="D162" s="15"/>
      <c r="E162" s="15">
        <v>40213347</v>
      </c>
      <c r="F162" s="15">
        <v>0</v>
      </c>
      <c r="G162" s="15">
        <v>59613556</v>
      </c>
      <c r="H162" s="15">
        <v>0</v>
      </c>
      <c r="I162" s="15">
        <v>58834556</v>
      </c>
      <c r="J162" s="15">
        <v>56048786</v>
      </c>
      <c r="K162" s="15">
        <v>2785770</v>
      </c>
    </row>
    <row r="163" spans="1:11" hidden="1" outlineLevel="1">
      <c r="A163" t="s">
        <v>168</v>
      </c>
      <c r="B163" s="15">
        <v>0</v>
      </c>
      <c r="C163" s="15">
        <v>0</v>
      </c>
      <c r="D163" s="15"/>
      <c r="E163" s="15">
        <v>19485202</v>
      </c>
      <c r="F163" s="15">
        <v>0</v>
      </c>
      <c r="G163" s="15">
        <v>19485202</v>
      </c>
      <c r="H163" s="15">
        <v>0</v>
      </c>
      <c r="I163" s="15">
        <v>19485202</v>
      </c>
      <c r="J163" s="15">
        <v>18886600</v>
      </c>
      <c r="K163" s="15">
        <v>598602</v>
      </c>
    </row>
    <row r="164" spans="1:11" hidden="1" outlineLevel="1">
      <c r="A164" t="s">
        <v>169</v>
      </c>
      <c r="B164" s="15">
        <v>0</v>
      </c>
      <c r="C164" s="15">
        <v>0</v>
      </c>
      <c r="D164" s="15"/>
      <c r="E164" s="15">
        <v>0</v>
      </c>
      <c r="F164" s="15">
        <v>0</v>
      </c>
      <c r="G164" s="15">
        <v>0</v>
      </c>
      <c r="H164" s="15">
        <v>0</v>
      </c>
      <c r="I164" s="15">
        <v>0</v>
      </c>
      <c r="J164" s="15">
        <v>0</v>
      </c>
      <c r="K164" s="15">
        <v>0</v>
      </c>
    </row>
    <row r="165" spans="1:11" hidden="1" outlineLevel="1">
      <c r="A165" t="s">
        <v>170</v>
      </c>
      <c r="B165" s="15">
        <v>0</v>
      </c>
      <c r="C165" s="15">
        <v>0</v>
      </c>
      <c r="D165" s="15"/>
      <c r="E165" s="15">
        <v>0</v>
      </c>
      <c r="F165" s="15">
        <v>0</v>
      </c>
      <c r="G165" s="15">
        <v>0</v>
      </c>
      <c r="H165" s="15">
        <v>0</v>
      </c>
      <c r="I165" s="15">
        <v>0</v>
      </c>
      <c r="J165" s="15">
        <v>0</v>
      </c>
      <c r="K165" s="15">
        <v>0</v>
      </c>
    </row>
    <row r="166" spans="1:11" hidden="1" outlineLevel="1">
      <c r="A166" t="s">
        <v>171</v>
      </c>
      <c r="B166" s="15">
        <v>0</v>
      </c>
      <c r="C166" s="15">
        <v>29111469</v>
      </c>
      <c r="D166" s="15">
        <v>26238531</v>
      </c>
      <c r="E166" s="15">
        <v>0</v>
      </c>
      <c r="F166" s="15">
        <v>0</v>
      </c>
      <c r="G166" s="15">
        <v>55350000</v>
      </c>
      <c r="H166" s="15">
        <v>0</v>
      </c>
      <c r="I166" s="15">
        <v>55350000</v>
      </c>
      <c r="J166" s="15">
        <v>55350000</v>
      </c>
      <c r="K166" s="15">
        <v>0</v>
      </c>
    </row>
    <row r="167" spans="1:11" hidden="1" outlineLevel="1">
      <c r="A167" t="s">
        <v>172</v>
      </c>
      <c r="B167" s="15">
        <v>0</v>
      </c>
      <c r="C167" s="15">
        <v>5100000</v>
      </c>
      <c r="D167" s="15"/>
      <c r="E167" s="15">
        <v>0</v>
      </c>
      <c r="F167" s="15">
        <v>0</v>
      </c>
      <c r="G167" s="15">
        <v>5100000</v>
      </c>
      <c r="H167" s="15">
        <v>0</v>
      </c>
      <c r="I167" s="15">
        <v>5100000</v>
      </c>
      <c r="J167" s="15">
        <v>5100000</v>
      </c>
      <c r="K167" s="15">
        <v>0</v>
      </c>
    </row>
    <row r="168" spans="1:11" hidden="1" outlineLevel="1">
      <c r="A168" t="s">
        <v>173</v>
      </c>
      <c r="B168" s="15">
        <v>0</v>
      </c>
      <c r="C168" s="15">
        <v>0</v>
      </c>
      <c r="D168" s="15"/>
      <c r="E168" s="15">
        <v>0</v>
      </c>
      <c r="F168" s="15">
        <v>0</v>
      </c>
      <c r="G168" s="15">
        <v>0</v>
      </c>
      <c r="H168" s="15">
        <v>0</v>
      </c>
      <c r="I168" s="15">
        <v>0</v>
      </c>
      <c r="J168" s="15">
        <v>0</v>
      </c>
      <c r="K168" s="15">
        <v>0</v>
      </c>
    </row>
    <row r="169" spans="1:11" hidden="1" outlineLevel="1">
      <c r="A169" t="s">
        <v>174</v>
      </c>
      <c r="B169" s="15">
        <v>0</v>
      </c>
      <c r="C169" s="15">
        <v>0</v>
      </c>
      <c r="D169" s="15"/>
      <c r="E169" s="15">
        <v>0</v>
      </c>
      <c r="F169" s="15">
        <v>0</v>
      </c>
      <c r="G169" s="15">
        <v>0</v>
      </c>
      <c r="H169" s="15">
        <v>0</v>
      </c>
      <c r="I169" s="15">
        <v>0</v>
      </c>
      <c r="J169" s="15">
        <v>0</v>
      </c>
      <c r="K169" s="15">
        <v>0</v>
      </c>
    </row>
    <row r="170" spans="1:11" hidden="1" outlineLevel="1">
      <c r="A170" t="s">
        <v>175</v>
      </c>
      <c r="B170" s="15">
        <v>0</v>
      </c>
      <c r="C170" s="15">
        <v>0</v>
      </c>
      <c r="D170" s="15"/>
      <c r="E170" s="15">
        <v>45520</v>
      </c>
      <c r="F170" s="15">
        <v>0</v>
      </c>
      <c r="G170" s="15">
        <v>45520</v>
      </c>
      <c r="H170" s="15">
        <v>0</v>
      </c>
      <c r="I170" s="15">
        <v>45520</v>
      </c>
      <c r="J170" s="15">
        <v>260000</v>
      </c>
      <c r="K170" s="15">
        <v>-214480</v>
      </c>
    </row>
    <row r="171" spans="1:11" hidden="1" outlineLevel="1">
      <c r="A171" t="s">
        <v>176</v>
      </c>
      <c r="B171" s="15">
        <v>0</v>
      </c>
      <c r="C171" s="15">
        <v>0</v>
      </c>
      <c r="D171" s="15"/>
      <c r="E171" s="15">
        <v>2093208</v>
      </c>
      <c r="F171" s="15">
        <v>0</v>
      </c>
      <c r="G171" s="15">
        <v>2093208</v>
      </c>
      <c r="H171" s="15">
        <v>0</v>
      </c>
      <c r="I171" s="15">
        <v>2093208</v>
      </c>
      <c r="J171" s="15">
        <v>2064000</v>
      </c>
      <c r="K171" s="15">
        <v>29208</v>
      </c>
    </row>
    <row r="172" spans="1:11" hidden="1" outlineLevel="1">
      <c r="A172" t="s">
        <v>177</v>
      </c>
      <c r="B172" s="15">
        <v>0</v>
      </c>
      <c r="C172" s="15">
        <v>0</v>
      </c>
      <c r="D172" s="15"/>
      <c r="E172" s="15">
        <v>0</v>
      </c>
      <c r="F172" s="15">
        <v>0</v>
      </c>
      <c r="G172" s="15">
        <v>0</v>
      </c>
      <c r="H172" s="15">
        <v>0</v>
      </c>
      <c r="I172" s="15">
        <v>0</v>
      </c>
      <c r="J172" s="15">
        <v>0</v>
      </c>
      <c r="K172" s="15">
        <v>0</v>
      </c>
    </row>
    <row r="173" spans="1:11" hidden="1" outlineLevel="1">
      <c r="A173" t="s">
        <v>178</v>
      </c>
      <c r="B173" s="15">
        <v>0</v>
      </c>
      <c r="C173" s="15">
        <v>0</v>
      </c>
      <c r="D173" s="15"/>
      <c r="E173" s="15">
        <v>0</v>
      </c>
      <c r="F173" s="15">
        <v>0</v>
      </c>
      <c r="G173" s="15">
        <v>0</v>
      </c>
      <c r="H173" s="20">
        <v>0</v>
      </c>
      <c r="I173" s="15">
        <v>0</v>
      </c>
      <c r="J173" s="15">
        <v>0</v>
      </c>
      <c r="K173" s="15">
        <v>0</v>
      </c>
    </row>
    <row r="174" spans="1:11" hidden="1" outlineLevel="1">
      <c r="A174" t="s">
        <v>179</v>
      </c>
      <c r="B174" s="15">
        <v>0</v>
      </c>
      <c r="C174" s="15">
        <v>0</v>
      </c>
      <c r="D174" s="15"/>
      <c r="E174" s="15">
        <v>0</v>
      </c>
      <c r="F174" s="15">
        <v>0</v>
      </c>
      <c r="G174" s="15">
        <v>0</v>
      </c>
      <c r="H174" s="15">
        <v>0</v>
      </c>
      <c r="I174" s="15">
        <v>0</v>
      </c>
      <c r="J174" s="15">
        <v>0</v>
      </c>
      <c r="K174" s="15">
        <v>0</v>
      </c>
    </row>
    <row r="175" spans="1:11" collapsed="1">
      <c r="A175" s="11" t="s">
        <v>180</v>
      </c>
      <c r="B175" s="12">
        <v>0</v>
      </c>
      <c r="C175" s="12">
        <v>0</v>
      </c>
      <c r="D175" s="12"/>
      <c r="E175" s="12">
        <v>8675641</v>
      </c>
      <c r="F175" s="12">
        <v>0</v>
      </c>
      <c r="G175" s="12">
        <v>8675641</v>
      </c>
      <c r="H175" s="12">
        <v>-243777821</v>
      </c>
      <c r="I175" s="12">
        <v>-237936610</v>
      </c>
      <c r="J175" s="12">
        <v>-145848853</v>
      </c>
      <c r="K175" s="12">
        <v>-92087757</v>
      </c>
    </row>
    <row r="176" spans="1:11" hidden="1" outlineLevel="1">
      <c r="A176" t="s">
        <v>181</v>
      </c>
      <c r="B176" s="15">
        <v>0</v>
      </c>
      <c r="C176" s="15">
        <v>0</v>
      </c>
      <c r="D176" s="15"/>
      <c r="E176" s="15">
        <v>0</v>
      </c>
      <c r="F176" s="15">
        <v>0</v>
      </c>
      <c r="G176" s="15">
        <v>0</v>
      </c>
      <c r="H176" s="15">
        <v>-3533714</v>
      </c>
      <c r="I176" s="15">
        <v>-5112463</v>
      </c>
      <c r="J176" s="15">
        <v>-2250000</v>
      </c>
      <c r="K176" s="15">
        <v>-2862463</v>
      </c>
    </row>
    <row r="177" spans="1:11" hidden="1" outlineLevel="1">
      <c r="A177" t="s">
        <v>182</v>
      </c>
      <c r="B177" s="20"/>
      <c r="C177" s="15">
        <v>0</v>
      </c>
      <c r="D177" s="15"/>
      <c r="E177" s="15">
        <v>0</v>
      </c>
      <c r="F177" s="15">
        <v>0</v>
      </c>
      <c r="G177" s="15">
        <v>0</v>
      </c>
      <c r="H177" s="15">
        <v>-9942399</v>
      </c>
      <c r="I177" s="15">
        <v>-9942399</v>
      </c>
      <c r="J177" s="15">
        <v>-9250003</v>
      </c>
      <c r="K177" s="15">
        <v>-692396</v>
      </c>
    </row>
    <row r="178" spans="1:11" hidden="1" outlineLevel="1">
      <c r="A178" t="s">
        <v>183</v>
      </c>
      <c r="B178" s="15">
        <v>0</v>
      </c>
      <c r="C178" s="15">
        <v>0</v>
      </c>
      <c r="D178" s="15"/>
      <c r="E178" s="15">
        <v>0</v>
      </c>
      <c r="F178" s="15">
        <v>0</v>
      </c>
      <c r="G178" s="15">
        <v>0</v>
      </c>
      <c r="H178" s="15">
        <v>-261431489</v>
      </c>
      <c r="I178" s="15">
        <v>-261431489</v>
      </c>
      <c r="J178" s="15">
        <v>-134348850</v>
      </c>
      <c r="K178" s="15">
        <v>-127082639</v>
      </c>
    </row>
    <row r="179" spans="1:11" hidden="1" outlineLevel="1">
      <c r="A179" t="s">
        <v>184</v>
      </c>
      <c r="B179" s="15">
        <v>0</v>
      </c>
      <c r="C179" s="15">
        <v>0</v>
      </c>
      <c r="D179" s="15"/>
      <c r="E179" s="15">
        <v>8675641</v>
      </c>
      <c r="F179" s="15">
        <v>0</v>
      </c>
      <c r="G179" s="15">
        <v>8675641</v>
      </c>
      <c r="H179" s="15">
        <v>31129781</v>
      </c>
      <c r="I179" s="15">
        <v>38549741</v>
      </c>
      <c r="J179" s="15">
        <v>0</v>
      </c>
      <c r="K179" s="15">
        <v>38549741</v>
      </c>
    </row>
    <row r="180" spans="1:11" collapsed="1">
      <c r="A180" s="11" t="s">
        <v>185</v>
      </c>
      <c r="B180" s="12">
        <v>-626485649</v>
      </c>
      <c r="C180" s="12">
        <v>21701925</v>
      </c>
      <c r="D180" s="12"/>
      <c r="E180" s="12">
        <v>171616798</v>
      </c>
      <c r="F180" s="12">
        <v>109851890</v>
      </c>
      <c r="G180" s="12">
        <v>303170613</v>
      </c>
      <c r="H180" s="12">
        <v>757884809</v>
      </c>
      <c r="I180" s="12">
        <v>434531338</v>
      </c>
      <c r="J180" s="12">
        <v>126613790</v>
      </c>
      <c r="K180" s="12">
        <v>307917548</v>
      </c>
    </row>
    <row r="181" spans="1:11" hidden="1" outlineLevel="1">
      <c r="A181" t="s">
        <v>186</v>
      </c>
      <c r="B181" s="15">
        <v>0</v>
      </c>
      <c r="C181" s="15">
        <v>0</v>
      </c>
      <c r="D181" s="15"/>
      <c r="E181" s="15">
        <v>0</v>
      </c>
      <c r="F181" s="15">
        <v>0</v>
      </c>
      <c r="G181" s="15">
        <v>0</v>
      </c>
      <c r="H181" s="15">
        <v>0</v>
      </c>
      <c r="I181" s="15">
        <v>0</v>
      </c>
      <c r="J181" s="15">
        <v>0</v>
      </c>
      <c r="K181" s="15">
        <v>0</v>
      </c>
    </row>
    <row r="182" spans="1:11" hidden="1" outlineLevel="1">
      <c r="A182" t="s">
        <v>187</v>
      </c>
      <c r="B182" s="15">
        <v>0</v>
      </c>
      <c r="C182" s="15">
        <v>0</v>
      </c>
      <c r="D182" s="15"/>
      <c r="E182" s="15">
        <v>0</v>
      </c>
      <c r="F182" s="15">
        <v>0</v>
      </c>
      <c r="G182" s="15">
        <v>0</v>
      </c>
      <c r="H182" s="15">
        <v>0</v>
      </c>
      <c r="I182" s="15">
        <v>0</v>
      </c>
      <c r="J182" s="15">
        <v>0</v>
      </c>
      <c r="K182" s="15">
        <v>0</v>
      </c>
    </row>
    <row r="183" spans="1:11" hidden="1" outlineLevel="1">
      <c r="A183" t="s">
        <v>188</v>
      </c>
      <c r="B183" s="15">
        <v>-18103536</v>
      </c>
      <c r="C183" s="15">
        <v>0</v>
      </c>
      <c r="D183" s="15"/>
      <c r="E183" s="15">
        <v>0</v>
      </c>
      <c r="F183" s="15">
        <v>5957904</v>
      </c>
      <c r="G183" s="15">
        <v>5957904</v>
      </c>
      <c r="H183" s="15">
        <v>0</v>
      </c>
      <c r="I183" s="15">
        <v>-12145632</v>
      </c>
      <c r="J183" s="15">
        <v>-12145635</v>
      </c>
      <c r="K183" s="15">
        <v>3</v>
      </c>
    </row>
    <row r="184" spans="1:11" hidden="1" outlineLevel="1">
      <c r="A184" t="s">
        <v>189</v>
      </c>
      <c r="B184" s="15">
        <v>-11184758</v>
      </c>
      <c r="C184" s="15">
        <v>21701925</v>
      </c>
      <c r="D184" s="15"/>
      <c r="E184" s="15">
        <v>5587747</v>
      </c>
      <c r="F184" s="15">
        <v>0</v>
      </c>
      <c r="G184" s="15">
        <v>27289672</v>
      </c>
      <c r="H184" s="15">
        <v>0</v>
      </c>
      <c r="I184" s="15">
        <v>16104914</v>
      </c>
      <c r="J184" s="15">
        <v>15536554</v>
      </c>
      <c r="K184" s="15">
        <v>568360</v>
      </c>
    </row>
    <row r="185" spans="1:11" hidden="1" outlineLevel="1">
      <c r="A185" t="s">
        <v>190</v>
      </c>
      <c r="B185" s="15">
        <v>-5737986</v>
      </c>
      <c r="C185" s="15">
        <v>0</v>
      </c>
      <c r="D185" s="15"/>
      <c r="E185" s="15">
        <v>2599186</v>
      </c>
      <c r="F185" s="15">
        <v>406338</v>
      </c>
      <c r="G185" s="15">
        <v>3005524</v>
      </c>
      <c r="H185" s="15">
        <v>0</v>
      </c>
      <c r="I185" s="15">
        <v>-2732462</v>
      </c>
      <c r="J185" s="15">
        <v>-3898498</v>
      </c>
      <c r="K185" s="15">
        <v>1166036</v>
      </c>
    </row>
    <row r="186" spans="1:11" hidden="1" outlineLevel="1">
      <c r="A186" t="s">
        <v>191</v>
      </c>
      <c r="B186" s="15">
        <v>-6341487</v>
      </c>
      <c r="C186" s="15">
        <v>0</v>
      </c>
      <c r="D186" s="15"/>
      <c r="E186" s="15">
        <v>2334802</v>
      </c>
      <c r="F186" s="15">
        <v>766236</v>
      </c>
      <c r="G186" s="15">
        <v>3101038</v>
      </c>
      <c r="H186" s="15">
        <v>0</v>
      </c>
      <c r="I186" s="15">
        <v>-3240449</v>
      </c>
      <c r="J186" s="15">
        <v>-4278021</v>
      </c>
      <c r="K186" s="15">
        <v>1037572</v>
      </c>
    </row>
    <row r="187" spans="1:11" hidden="1" outlineLevel="1">
      <c r="A187" t="s">
        <v>192</v>
      </c>
      <c r="B187" s="15">
        <v>-9306861</v>
      </c>
      <c r="C187" s="15">
        <v>0</v>
      </c>
      <c r="D187" s="15"/>
      <c r="E187" s="15">
        <v>5311174</v>
      </c>
      <c r="F187" s="15">
        <v>1105890</v>
      </c>
      <c r="G187" s="15">
        <v>6417064</v>
      </c>
      <c r="H187" s="15">
        <v>0</v>
      </c>
      <c r="I187" s="15">
        <v>-2889797</v>
      </c>
      <c r="J187" s="15">
        <v>-6828223</v>
      </c>
      <c r="K187" s="15">
        <v>3938426</v>
      </c>
    </row>
    <row r="188" spans="1:11" hidden="1" outlineLevel="1">
      <c r="A188" t="s">
        <v>193</v>
      </c>
      <c r="B188" s="15">
        <v>-11980002</v>
      </c>
      <c r="C188" s="15">
        <v>0</v>
      </c>
      <c r="D188" s="15"/>
      <c r="E188" s="15">
        <v>3550316</v>
      </c>
      <c r="F188" s="15">
        <v>1570779</v>
      </c>
      <c r="G188" s="15">
        <v>5121095</v>
      </c>
      <c r="H188" s="15">
        <v>0</v>
      </c>
      <c r="I188" s="15">
        <v>-6858907</v>
      </c>
      <c r="J188" s="15">
        <v>-8521525</v>
      </c>
      <c r="K188" s="15">
        <v>1662618</v>
      </c>
    </row>
    <row r="189" spans="1:11" hidden="1" outlineLevel="1">
      <c r="A189" t="s">
        <v>194</v>
      </c>
      <c r="B189" s="15">
        <v>-16074912</v>
      </c>
      <c r="C189" s="15">
        <v>0</v>
      </c>
      <c r="D189" s="15"/>
      <c r="E189" s="15">
        <v>7193949</v>
      </c>
      <c r="F189" s="15">
        <v>5673036</v>
      </c>
      <c r="G189" s="15">
        <v>12866985</v>
      </c>
      <c r="H189" s="15">
        <v>0</v>
      </c>
      <c r="I189" s="15">
        <v>-3207927</v>
      </c>
      <c r="J189" s="15">
        <v>-8030369</v>
      </c>
      <c r="K189" s="15">
        <v>4822442</v>
      </c>
    </row>
    <row r="190" spans="1:11" hidden="1" outlineLevel="1">
      <c r="A190" t="s">
        <v>195</v>
      </c>
      <c r="B190" s="15">
        <v>-258771</v>
      </c>
      <c r="C190" s="15">
        <v>0</v>
      </c>
      <c r="D190" s="15"/>
      <c r="E190" s="15">
        <v>76591</v>
      </c>
      <c r="F190" s="15">
        <v>28131</v>
      </c>
      <c r="G190" s="15">
        <v>104722</v>
      </c>
      <c r="H190" s="15">
        <v>0</v>
      </c>
      <c r="I190" s="15">
        <v>-154049</v>
      </c>
      <c r="J190" s="15">
        <v>-134271</v>
      </c>
      <c r="K190" s="15">
        <v>-19778</v>
      </c>
    </row>
    <row r="191" spans="1:11" hidden="1" outlineLevel="1">
      <c r="A191" t="s">
        <v>196</v>
      </c>
      <c r="B191" s="15">
        <v>-64359981</v>
      </c>
      <c r="C191" s="15">
        <v>0</v>
      </c>
      <c r="D191" s="15"/>
      <c r="E191" s="15">
        <v>21041011</v>
      </c>
      <c r="F191" s="15">
        <v>6666486</v>
      </c>
      <c r="G191" s="15">
        <v>27707497</v>
      </c>
      <c r="H191" s="15">
        <v>0</v>
      </c>
      <c r="I191" s="15">
        <v>-36652484</v>
      </c>
      <c r="J191" s="15">
        <v>-37628560</v>
      </c>
      <c r="K191" s="15">
        <v>976076</v>
      </c>
    </row>
    <row r="192" spans="1:11" hidden="1" outlineLevel="1">
      <c r="A192" t="s">
        <v>197</v>
      </c>
      <c r="B192" s="15">
        <v>-68968812</v>
      </c>
      <c r="C192" s="15">
        <v>0</v>
      </c>
      <c r="D192" s="15"/>
      <c r="E192" s="15">
        <v>16779188</v>
      </c>
      <c r="F192" s="15">
        <v>8455287</v>
      </c>
      <c r="G192" s="15">
        <v>25234475</v>
      </c>
      <c r="H192" s="15">
        <v>0</v>
      </c>
      <c r="I192" s="15">
        <v>-43734337</v>
      </c>
      <c r="J192" s="15">
        <v>-45139067</v>
      </c>
      <c r="K192" s="15">
        <v>1404730</v>
      </c>
    </row>
    <row r="193" spans="1:11" hidden="1" outlineLevel="1">
      <c r="A193" t="s">
        <v>198</v>
      </c>
      <c r="B193" s="15">
        <v>-38104695</v>
      </c>
      <c r="C193" s="15">
        <v>0</v>
      </c>
      <c r="D193" s="15"/>
      <c r="E193" s="15">
        <v>7727513</v>
      </c>
      <c r="F193" s="15">
        <v>6772758</v>
      </c>
      <c r="G193" s="15">
        <v>14500271</v>
      </c>
      <c r="H193" s="15">
        <v>0</v>
      </c>
      <c r="I193" s="15">
        <v>-23604424</v>
      </c>
      <c r="J193" s="15">
        <v>-25332776</v>
      </c>
      <c r="K193" s="15">
        <v>1728352</v>
      </c>
    </row>
    <row r="194" spans="1:11" hidden="1" outlineLevel="1">
      <c r="A194" t="s">
        <v>199</v>
      </c>
      <c r="B194" s="15">
        <v>-13955283</v>
      </c>
      <c r="C194" s="15">
        <v>0</v>
      </c>
      <c r="D194" s="15"/>
      <c r="E194" s="15">
        <v>2860961</v>
      </c>
      <c r="F194" s="15">
        <v>2965284</v>
      </c>
      <c r="G194" s="15">
        <v>5826245</v>
      </c>
      <c r="H194" s="15">
        <v>0</v>
      </c>
      <c r="I194" s="15">
        <v>-8129038</v>
      </c>
      <c r="J194" s="15">
        <v>-8739688</v>
      </c>
      <c r="K194" s="15">
        <v>610650</v>
      </c>
    </row>
    <row r="195" spans="1:11" hidden="1" outlineLevel="1">
      <c r="A195" t="s">
        <v>200</v>
      </c>
      <c r="B195" s="15">
        <v>0</v>
      </c>
      <c r="C195" s="15">
        <v>0</v>
      </c>
      <c r="D195" s="15"/>
      <c r="E195" s="15">
        <v>0</v>
      </c>
      <c r="F195" s="15">
        <v>3073569</v>
      </c>
      <c r="G195" s="15">
        <v>3073569</v>
      </c>
      <c r="H195" s="15">
        <v>0</v>
      </c>
      <c r="I195" s="15">
        <v>3073569</v>
      </c>
      <c r="J195" s="15">
        <v>0</v>
      </c>
      <c r="K195" s="15">
        <v>3073569</v>
      </c>
    </row>
    <row r="196" spans="1:11" hidden="1" outlineLevel="1">
      <c r="A196" t="s">
        <v>201</v>
      </c>
      <c r="B196" s="15">
        <v>-20124564</v>
      </c>
      <c r="C196" s="15">
        <v>0</v>
      </c>
      <c r="D196" s="15"/>
      <c r="E196" s="15">
        <v>2568630</v>
      </c>
      <c r="F196" s="15">
        <v>737898</v>
      </c>
      <c r="G196" s="15">
        <v>3306528</v>
      </c>
      <c r="H196" s="15">
        <v>0</v>
      </c>
      <c r="I196" s="15">
        <v>-16818036</v>
      </c>
      <c r="J196" s="15">
        <v>-18444478</v>
      </c>
      <c r="K196" s="15">
        <v>1626442</v>
      </c>
    </row>
    <row r="197" spans="1:11" hidden="1" outlineLevel="1">
      <c r="A197" t="s">
        <v>202</v>
      </c>
      <c r="B197" s="15">
        <v>-111402855</v>
      </c>
      <c r="C197" s="15">
        <v>0</v>
      </c>
      <c r="D197" s="15"/>
      <c r="E197" s="15">
        <v>17476475</v>
      </c>
      <c r="F197" s="15">
        <v>25590408</v>
      </c>
      <c r="G197" s="15">
        <v>43066883</v>
      </c>
      <c r="H197" s="15">
        <v>0</v>
      </c>
      <c r="I197" s="15">
        <v>-68335972</v>
      </c>
      <c r="J197" s="15">
        <v>-73558582</v>
      </c>
      <c r="K197" s="15">
        <v>5222610</v>
      </c>
    </row>
    <row r="198" spans="1:11" hidden="1" outlineLevel="1">
      <c r="A198" t="s">
        <v>203</v>
      </c>
      <c r="B198" s="15">
        <v>-4878477</v>
      </c>
      <c r="C198" s="15">
        <v>0</v>
      </c>
      <c r="D198" s="15"/>
      <c r="E198" s="15">
        <v>0</v>
      </c>
      <c r="F198" s="15">
        <v>903486</v>
      </c>
      <c r="G198" s="15">
        <v>903486</v>
      </c>
      <c r="H198" s="15">
        <v>0</v>
      </c>
      <c r="I198" s="15">
        <v>-3974991</v>
      </c>
      <c r="J198" s="15">
        <v>-3974994</v>
      </c>
      <c r="K198" s="15">
        <v>3</v>
      </c>
    </row>
    <row r="199" spans="1:11" hidden="1" outlineLevel="1">
      <c r="A199" t="s">
        <v>204</v>
      </c>
      <c r="B199" s="15">
        <v>-10631118</v>
      </c>
      <c r="C199" s="15">
        <v>0</v>
      </c>
      <c r="D199" s="15"/>
      <c r="E199" s="15">
        <v>0</v>
      </c>
      <c r="F199" s="15">
        <v>3710913</v>
      </c>
      <c r="G199" s="15">
        <v>3710913</v>
      </c>
      <c r="H199" s="15">
        <v>0</v>
      </c>
      <c r="I199" s="15">
        <v>-6920205</v>
      </c>
      <c r="J199" s="15">
        <v>-6920205</v>
      </c>
      <c r="K199" s="15">
        <v>0</v>
      </c>
    </row>
    <row r="200" spans="1:11" hidden="1" outlineLevel="1">
      <c r="A200" t="s">
        <v>205</v>
      </c>
      <c r="B200" s="15">
        <v>0</v>
      </c>
      <c r="C200" s="15">
        <v>0</v>
      </c>
      <c r="D200" s="15"/>
      <c r="E200" s="15">
        <v>2345817</v>
      </c>
      <c r="F200" s="15">
        <v>0</v>
      </c>
      <c r="G200" s="15">
        <v>2345817</v>
      </c>
      <c r="H200" s="15">
        <v>0</v>
      </c>
      <c r="I200" s="15">
        <v>2345817</v>
      </c>
      <c r="J200" s="15">
        <v>175000</v>
      </c>
      <c r="K200" s="15">
        <v>2170817</v>
      </c>
    </row>
    <row r="201" spans="1:11" hidden="1" outlineLevel="1">
      <c r="A201" t="s">
        <v>206</v>
      </c>
      <c r="B201" s="15">
        <v>-4329912</v>
      </c>
      <c r="C201" s="15">
        <v>0</v>
      </c>
      <c r="D201" s="15"/>
      <c r="E201" s="15">
        <v>3635752</v>
      </c>
      <c r="F201" s="15">
        <v>644955</v>
      </c>
      <c r="G201" s="15">
        <v>4280707</v>
      </c>
      <c r="H201" s="15">
        <v>0</v>
      </c>
      <c r="I201" s="15">
        <v>-49205</v>
      </c>
      <c r="J201" s="15">
        <v>-2111696</v>
      </c>
      <c r="K201" s="15">
        <v>2062491</v>
      </c>
    </row>
    <row r="202" spans="1:11" hidden="1" outlineLevel="1">
      <c r="A202" t="s">
        <v>207</v>
      </c>
      <c r="B202" s="15">
        <v>-477516</v>
      </c>
      <c r="C202" s="15">
        <v>0</v>
      </c>
      <c r="D202" s="15"/>
      <c r="E202" s="15">
        <v>0</v>
      </c>
      <c r="F202" s="15">
        <v>0</v>
      </c>
      <c r="G202" s="15">
        <v>0</v>
      </c>
      <c r="H202" s="15">
        <v>0</v>
      </c>
      <c r="I202" s="15">
        <v>-477516</v>
      </c>
      <c r="J202" s="15">
        <v>-477516</v>
      </c>
      <c r="K202" s="15">
        <v>0</v>
      </c>
    </row>
    <row r="203" spans="1:11" hidden="1" outlineLevel="1">
      <c r="A203" t="s">
        <v>208</v>
      </c>
      <c r="B203" s="15">
        <v>-3616275</v>
      </c>
      <c r="C203" s="15">
        <v>0</v>
      </c>
      <c r="D203" s="15"/>
      <c r="E203" s="15">
        <v>0</v>
      </c>
      <c r="F203" s="15">
        <v>1117863</v>
      </c>
      <c r="G203" s="15">
        <v>1117863</v>
      </c>
      <c r="H203" s="15">
        <v>0</v>
      </c>
      <c r="I203" s="15">
        <v>-2498412</v>
      </c>
      <c r="J203" s="15">
        <v>-2525253</v>
      </c>
      <c r="K203" s="15">
        <v>26841</v>
      </c>
    </row>
    <row r="204" spans="1:11" hidden="1" outlineLevel="1">
      <c r="A204" t="s">
        <v>209</v>
      </c>
      <c r="B204" s="15">
        <v>-11365761</v>
      </c>
      <c r="C204" s="15">
        <v>0</v>
      </c>
      <c r="D204" s="15"/>
      <c r="E204" s="15">
        <v>2388016</v>
      </c>
      <c r="F204" s="15">
        <v>961197</v>
      </c>
      <c r="G204" s="15">
        <v>3349213</v>
      </c>
      <c r="H204" s="15">
        <v>0</v>
      </c>
      <c r="I204" s="15">
        <v>-8016548</v>
      </c>
      <c r="J204" s="15">
        <v>-8008606</v>
      </c>
      <c r="K204" s="15">
        <v>-7942</v>
      </c>
    </row>
    <row r="205" spans="1:11" hidden="1" outlineLevel="1">
      <c r="A205" t="s">
        <v>210</v>
      </c>
      <c r="B205" s="15">
        <v>0</v>
      </c>
      <c r="C205" s="15">
        <v>0</v>
      </c>
      <c r="D205" s="15"/>
      <c r="E205" s="15">
        <v>91043</v>
      </c>
      <c r="F205" s="15">
        <v>0</v>
      </c>
      <c r="G205" s="15">
        <v>91043</v>
      </c>
      <c r="H205" s="15">
        <v>0</v>
      </c>
      <c r="I205" s="15">
        <v>91043</v>
      </c>
      <c r="J205" s="15">
        <v>15000</v>
      </c>
      <c r="K205" s="15">
        <v>76043</v>
      </c>
    </row>
    <row r="206" spans="1:11" hidden="1" outlineLevel="1">
      <c r="A206" t="s">
        <v>211</v>
      </c>
      <c r="B206" s="15">
        <v>-5531409</v>
      </c>
      <c r="C206" s="15">
        <v>0</v>
      </c>
      <c r="D206" s="15"/>
      <c r="E206" s="15">
        <v>2437980</v>
      </c>
      <c r="F206" s="15">
        <v>1080483</v>
      </c>
      <c r="G206" s="15">
        <v>3518463</v>
      </c>
      <c r="H206" s="15">
        <v>0</v>
      </c>
      <c r="I206" s="15">
        <v>-2012946</v>
      </c>
      <c r="J206" s="15">
        <v>-2507902</v>
      </c>
      <c r="K206" s="15">
        <v>494956</v>
      </c>
    </row>
    <row r="207" spans="1:11" hidden="1" outlineLevel="1">
      <c r="A207" t="s">
        <v>212</v>
      </c>
      <c r="B207" s="15">
        <v>-5157369</v>
      </c>
      <c r="C207" s="15">
        <v>0</v>
      </c>
      <c r="D207" s="15"/>
      <c r="E207" s="15">
        <v>0</v>
      </c>
      <c r="F207" s="15">
        <v>1245816</v>
      </c>
      <c r="G207" s="15">
        <v>1245816</v>
      </c>
      <c r="H207" s="15">
        <v>0</v>
      </c>
      <c r="I207" s="15">
        <v>-3911553</v>
      </c>
      <c r="J207" s="15">
        <v>-4361262</v>
      </c>
      <c r="K207" s="15">
        <v>449709</v>
      </c>
    </row>
    <row r="208" spans="1:11" hidden="1" outlineLevel="1">
      <c r="A208" t="s">
        <v>213</v>
      </c>
      <c r="B208" s="15">
        <v>0</v>
      </c>
      <c r="C208" s="15">
        <v>0</v>
      </c>
      <c r="D208" s="15"/>
      <c r="E208" s="15">
        <v>29637</v>
      </c>
      <c r="F208" s="15">
        <v>709911</v>
      </c>
      <c r="G208" s="15">
        <v>739548</v>
      </c>
      <c r="H208" s="15">
        <v>0</v>
      </c>
      <c r="I208" s="15">
        <v>739548</v>
      </c>
      <c r="J208" s="15">
        <v>709908</v>
      </c>
      <c r="K208" s="15">
        <v>29640</v>
      </c>
    </row>
    <row r="209" spans="1:11" hidden="1" outlineLevel="1">
      <c r="A209" t="s">
        <v>214</v>
      </c>
      <c r="B209" s="15">
        <v>-82404033</v>
      </c>
      <c r="C209" s="15">
        <v>0</v>
      </c>
      <c r="D209" s="15"/>
      <c r="E209" s="15">
        <v>27648005</v>
      </c>
      <c r="F209" s="15">
        <v>15971249</v>
      </c>
      <c r="G209" s="15">
        <v>43619254</v>
      </c>
      <c r="H209" s="15">
        <v>0</v>
      </c>
      <c r="I209" s="15">
        <v>-38784779</v>
      </c>
      <c r="J209" s="15">
        <v>-50564391</v>
      </c>
      <c r="K209" s="15">
        <v>11779612</v>
      </c>
    </row>
    <row r="210" spans="1:11" hidden="1" outlineLevel="1">
      <c r="A210" t="s">
        <v>215</v>
      </c>
      <c r="B210" s="15">
        <v>-11517318</v>
      </c>
      <c r="C210" s="15">
        <v>0</v>
      </c>
      <c r="D210" s="15"/>
      <c r="E210" s="15">
        <v>236730</v>
      </c>
      <c r="F210" s="15">
        <v>2972514</v>
      </c>
      <c r="G210" s="15">
        <v>3209244</v>
      </c>
      <c r="H210" s="15">
        <v>0</v>
      </c>
      <c r="I210" s="15">
        <v>-8308074</v>
      </c>
      <c r="J210" s="15">
        <v>-8551503</v>
      </c>
      <c r="K210" s="15">
        <v>243429</v>
      </c>
    </row>
    <row r="211" spans="1:11" hidden="1" outlineLevel="1">
      <c r="A211" t="s">
        <v>216</v>
      </c>
      <c r="B211" s="15">
        <v>-1231965</v>
      </c>
      <c r="C211" s="15">
        <v>0</v>
      </c>
      <c r="D211" s="15"/>
      <c r="E211" s="15">
        <v>403411</v>
      </c>
      <c r="F211" s="15">
        <v>150825</v>
      </c>
      <c r="G211" s="15">
        <v>554236</v>
      </c>
      <c r="H211" s="15">
        <v>0</v>
      </c>
      <c r="I211" s="15">
        <v>-677729</v>
      </c>
      <c r="J211" s="15">
        <v>-572872</v>
      </c>
      <c r="K211" s="15">
        <v>-104857</v>
      </c>
    </row>
    <row r="212" spans="1:11" hidden="1" outlineLevel="1">
      <c r="A212" t="s">
        <v>217</v>
      </c>
      <c r="B212" s="15">
        <v>-38108973</v>
      </c>
      <c r="C212" s="15">
        <v>0</v>
      </c>
      <c r="D212" s="15"/>
      <c r="E212" s="15">
        <v>11584617</v>
      </c>
      <c r="F212" s="15">
        <v>5207040</v>
      </c>
      <c r="G212" s="15">
        <v>16791657</v>
      </c>
      <c r="H212" s="15">
        <v>0</v>
      </c>
      <c r="I212" s="15">
        <v>-21317316</v>
      </c>
      <c r="J212" s="15">
        <v>-24105712</v>
      </c>
      <c r="K212" s="15">
        <v>2788396</v>
      </c>
    </row>
    <row r="213" spans="1:11" hidden="1" outlineLevel="1">
      <c r="A213" t="s">
        <v>218</v>
      </c>
      <c r="B213" s="15">
        <v>-9192924</v>
      </c>
      <c r="C213" s="15">
        <v>0</v>
      </c>
      <c r="D213" s="15"/>
      <c r="E213" s="15">
        <v>840212</v>
      </c>
      <c r="F213" s="15">
        <v>2433000</v>
      </c>
      <c r="G213" s="15">
        <v>3273212</v>
      </c>
      <c r="H213" s="15">
        <v>0</v>
      </c>
      <c r="I213" s="15">
        <v>-5919712</v>
      </c>
      <c r="J213" s="15">
        <v>-5755681</v>
      </c>
      <c r="K213" s="15">
        <v>-164031</v>
      </c>
    </row>
    <row r="214" spans="1:11" hidden="1" outlineLevel="1">
      <c r="A214" t="s">
        <v>219</v>
      </c>
      <c r="B214" s="15">
        <v>-3107277</v>
      </c>
      <c r="C214" s="15">
        <v>0</v>
      </c>
      <c r="D214" s="15"/>
      <c r="E214" s="15">
        <v>0</v>
      </c>
      <c r="F214" s="15">
        <v>1077612</v>
      </c>
      <c r="G214" s="15">
        <v>1077612</v>
      </c>
      <c r="H214" s="15">
        <v>0</v>
      </c>
      <c r="I214" s="15">
        <v>-2029665</v>
      </c>
      <c r="J214" s="15">
        <v>-2118975</v>
      </c>
      <c r="K214" s="15">
        <v>89310</v>
      </c>
    </row>
    <row r="215" spans="1:11" hidden="1" outlineLevel="1">
      <c r="A215" t="s">
        <v>220</v>
      </c>
      <c r="B215" s="15">
        <v>-2506617</v>
      </c>
      <c r="C215" s="15">
        <v>0</v>
      </c>
      <c r="D215" s="15"/>
      <c r="E215" s="15">
        <v>0</v>
      </c>
      <c r="F215" s="15">
        <v>1527489</v>
      </c>
      <c r="G215" s="15">
        <v>1527489</v>
      </c>
      <c r="H215" s="15">
        <v>0</v>
      </c>
      <c r="I215" s="15">
        <v>-979128</v>
      </c>
      <c r="J215" s="15">
        <v>-1424106</v>
      </c>
      <c r="K215" s="15">
        <v>444978</v>
      </c>
    </row>
    <row r="216" spans="1:11" hidden="1" outlineLevel="1">
      <c r="A216" t="s">
        <v>221</v>
      </c>
      <c r="B216" s="15">
        <v>-11980992</v>
      </c>
      <c r="C216" s="15">
        <v>0</v>
      </c>
      <c r="D216" s="15"/>
      <c r="E216" s="15">
        <v>8244886</v>
      </c>
      <c r="F216" s="15">
        <v>367533</v>
      </c>
      <c r="G216" s="15">
        <v>8612419</v>
      </c>
      <c r="H216" s="15">
        <v>0</v>
      </c>
      <c r="I216" s="15">
        <v>-3368573</v>
      </c>
      <c r="J216" s="15">
        <v>55166586</v>
      </c>
      <c r="K216" s="15">
        <v>-58535159</v>
      </c>
    </row>
    <row r="217" spans="1:11" hidden="1" outlineLevel="1">
      <c r="A217" t="s">
        <v>222</v>
      </c>
      <c r="B217" s="15">
        <v>-6777078</v>
      </c>
      <c r="C217" s="15">
        <v>0</v>
      </c>
      <c r="D217" s="15"/>
      <c r="E217" s="15">
        <v>5672553</v>
      </c>
      <c r="F217" s="15">
        <v>0</v>
      </c>
      <c r="G217" s="15">
        <v>5672553</v>
      </c>
      <c r="H217" s="15">
        <v>0</v>
      </c>
      <c r="I217" s="15">
        <v>-1104525</v>
      </c>
      <c r="J217" s="15">
        <v>-330219</v>
      </c>
      <c r="K217" s="15">
        <v>-774306</v>
      </c>
    </row>
    <row r="218" spans="1:11" hidden="1" outlineLevel="1">
      <c r="A218" t="s">
        <v>223</v>
      </c>
      <c r="B218" s="15">
        <v>-7549536</v>
      </c>
      <c r="C218" s="15">
        <v>0</v>
      </c>
      <c r="D218" s="15"/>
      <c r="E218" s="15">
        <v>6503340</v>
      </c>
      <c r="F218" s="15">
        <v>0</v>
      </c>
      <c r="G218" s="15">
        <v>6503340</v>
      </c>
      <c r="H218" s="15">
        <v>0</v>
      </c>
      <c r="I218" s="15">
        <v>-1046196</v>
      </c>
      <c r="J218" s="15">
        <v>-653114</v>
      </c>
      <c r="K218" s="15">
        <v>-393082</v>
      </c>
    </row>
    <row r="219" spans="1:11" hidden="1" outlineLevel="1">
      <c r="A219" t="s">
        <v>224</v>
      </c>
      <c r="B219" s="15">
        <v>-10216596</v>
      </c>
      <c r="C219" s="15">
        <v>0</v>
      </c>
      <c r="D219" s="15"/>
      <c r="E219" s="15">
        <v>4447256</v>
      </c>
      <c r="F219" s="15">
        <v>0</v>
      </c>
      <c r="G219" s="15">
        <v>4447256</v>
      </c>
      <c r="H219" s="15">
        <v>0</v>
      </c>
      <c r="I219" s="15">
        <v>-5769340</v>
      </c>
      <c r="J219" s="15">
        <v>-1674380</v>
      </c>
      <c r="K219" s="15">
        <v>-4094960</v>
      </c>
    </row>
    <row r="220" spans="1:11" hidden="1" outlineLevel="1">
      <c r="A220" t="s">
        <v>225</v>
      </c>
      <c r="B220" s="15">
        <v>0</v>
      </c>
      <c r="C220" s="15">
        <v>0</v>
      </c>
      <c r="D220" s="15"/>
      <c r="E220" s="15">
        <v>0</v>
      </c>
      <c r="F220" s="15">
        <v>0</v>
      </c>
      <c r="G220" s="15">
        <v>0</v>
      </c>
      <c r="H220" s="15">
        <v>0</v>
      </c>
      <c r="I220" s="15">
        <v>0</v>
      </c>
      <c r="J220" s="15">
        <v>0</v>
      </c>
      <c r="K220" s="15">
        <v>0</v>
      </c>
    </row>
    <row r="221" spans="1:11" hidden="1" outlineLevel="1">
      <c r="A221" t="s">
        <v>226</v>
      </c>
      <c r="B221" s="15">
        <v>0</v>
      </c>
      <c r="C221" s="15">
        <v>0</v>
      </c>
      <c r="D221" s="15"/>
      <c r="E221" s="15">
        <v>0</v>
      </c>
      <c r="F221" s="15">
        <v>0</v>
      </c>
      <c r="G221" s="15">
        <v>0</v>
      </c>
      <c r="H221" s="15">
        <v>757884809</v>
      </c>
      <c r="I221" s="15">
        <v>757846374</v>
      </c>
      <c r="J221" s="15">
        <v>434328822</v>
      </c>
      <c r="K221" s="15">
        <v>323517552</v>
      </c>
    </row>
    <row r="222" spans="1:11" collapsed="1">
      <c r="A222" s="11" t="s">
        <v>227</v>
      </c>
      <c r="B222" s="12">
        <v>-25705050</v>
      </c>
      <c r="C222" s="12">
        <v>18803296</v>
      </c>
      <c r="D222" s="12"/>
      <c r="E222" s="12">
        <v>10918921</v>
      </c>
      <c r="F222" s="12">
        <v>774948</v>
      </c>
      <c r="G222" s="12">
        <v>30497165</v>
      </c>
      <c r="H222" s="12">
        <v>0</v>
      </c>
      <c r="I222" s="12">
        <v>4792115</v>
      </c>
      <c r="J222" s="12">
        <v>2510213</v>
      </c>
      <c r="K222" s="12">
        <v>2281902</v>
      </c>
    </row>
    <row r="223" spans="1:11" hidden="1" outlineLevel="1">
      <c r="A223" t="s">
        <v>228</v>
      </c>
      <c r="B223" s="15">
        <v>-23910083</v>
      </c>
      <c r="C223" s="15">
        <v>18803296</v>
      </c>
      <c r="D223" s="15"/>
      <c r="E223" s="15">
        <v>6658082</v>
      </c>
      <c r="F223" s="15">
        <v>0</v>
      </c>
      <c r="G223" s="15">
        <v>25461378</v>
      </c>
      <c r="H223" s="15">
        <v>0</v>
      </c>
      <c r="I223" s="15">
        <v>1551295</v>
      </c>
      <c r="J223" s="15">
        <v>-807485</v>
      </c>
      <c r="K223" s="15">
        <v>2358780</v>
      </c>
    </row>
    <row r="224" spans="1:11" hidden="1" outlineLevel="1">
      <c r="A224" t="s">
        <v>229</v>
      </c>
      <c r="B224" s="15">
        <v>-1060116</v>
      </c>
      <c r="C224" s="15">
        <v>0</v>
      </c>
      <c r="D224" s="15"/>
      <c r="E224" s="15">
        <v>1038484</v>
      </c>
      <c r="F224" s="15">
        <v>554274</v>
      </c>
      <c r="G224" s="15">
        <v>1592758</v>
      </c>
      <c r="H224" s="15">
        <v>0</v>
      </c>
      <c r="I224" s="15">
        <v>532642</v>
      </c>
      <c r="J224" s="15">
        <v>398750</v>
      </c>
      <c r="K224" s="15">
        <v>133892</v>
      </c>
    </row>
    <row r="225" spans="1:14" hidden="1" outlineLevel="1">
      <c r="A225" t="s">
        <v>230</v>
      </c>
      <c r="B225" s="15">
        <v>-734851</v>
      </c>
      <c r="C225" s="15">
        <v>0</v>
      </c>
      <c r="D225" s="15"/>
      <c r="E225" s="15">
        <v>3222355</v>
      </c>
      <c r="F225" s="15">
        <v>220674</v>
      </c>
      <c r="G225" s="15">
        <v>3443029</v>
      </c>
      <c r="H225" s="15">
        <v>0</v>
      </c>
      <c r="I225" s="15">
        <v>2708178</v>
      </c>
      <c r="J225" s="15">
        <v>2918948</v>
      </c>
      <c r="K225" s="15">
        <v>-210770</v>
      </c>
    </row>
    <row r="226" spans="1:14" collapsed="1">
      <c r="A226" s="11" t="s">
        <v>231</v>
      </c>
      <c r="B226" s="12">
        <v>0</v>
      </c>
      <c r="C226" s="12">
        <v>0</v>
      </c>
      <c r="D226" s="12"/>
      <c r="E226" s="12">
        <v>0</v>
      </c>
      <c r="F226" s="12">
        <v>0</v>
      </c>
      <c r="G226" s="12">
        <v>0</v>
      </c>
      <c r="H226" s="12">
        <v>4026</v>
      </c>
      <c r="I226" s="12">
        <v>4026</v>
      </c>
      <c r="J226" s="12">
        <v>0</v>
      </c>
      <c r="K226" s="12">
        <v>4026</v>
      </c>
    </row>
    <row r="227" spans="1:14" hidden="1" outlineLevel="1">
      <c r="A227" t="s">
        <v>232</v>
      </c>
      <c r="B227" s="15">
        <v>0</v>
      </c>
      <c r="C227" s="15">
        <v>0</v>
      </c>
      <c r="D227" s="15"/>
      <c r="E227" s="15">
        <v>0</v>
      </c>
      <c r="F227" s="15">
        <v>0</v>
      </c>
      <c r="G227" s="15">
        <v>0</v>
      </c>
      <c r="H227" s="15">
        <v>0</v>
      </c>
      <c r="I227" s="15">
        <v>0</v>
      </c>
      <c r="J227" s="15">
        <v>0</v>
      </c>
      <c r="K227" s="15">
        <v>0</v>
      </c>
    </row>
    <row r="228" spans="1:14" hidden="1" outlineLevel="1">
      <c r="A228" t="s">
        <v>233</v>
      </c>
      <c r="B228" s="15">
        <v>0</v>
      </c>
      <c r="C228" s="15">
        <v>0</v>
      </c>
      <c r="D228" s="15"/>
      <c r="E228" s="15">
        <v>0</v>
      </c>
      <c r="F228" s="15">
        <v>0</v>
      </c>
      <c r="G228" s="15">
        <v>0</v>
      </c>
      <c r="H228" s="15">
        <v>4026</v>
      </c>
      <c r="I228" s="15">
        <v>4026</v>
      </c>
      <c r="J228" s="15">
        <v>0</v>
      </c>
      <c r="K228" s="15">
        <v>4026</v>
      </c>
    </row>
    <row r="229" spans="1:14" collapsed="1">
      <c r="A229" s="11" t="s">
        <v>234</v>
      </c>
      <c r="B229" s="12">
        <v>0</v>
      </c>
      <c r="C229" s="12">
        <v>0</v>
      </c>
      <c r="D229" s="12"/>
      <c r="E229" s="12">
        <v>0</v>
      </c>
      <c r="F229" s="12">
        <v>0</v>
      </c>
      <c r="G229" s="12">
        <v>0</v>
      </c>
      <c r="H229" s="12">
        <v>0</v>
      </c>
      <c r="I229" s="12">
        <v>0</v>
      </c>
      <c r="J229" s="12">
        <v>0</v>
      </c>
      <c r="K229" s="12">
        <v>0</v>
      </c>
    </row>
    <row r="230" spans="1:14" hidden="1" outlineLevel="1">
      <c r="A230" t="s">
        <v>235</v>
      </c>
      <c r="B230" s="15">
        <v>0</v>
      </c>
      <c r="C230" s="15">
        <v>0</v>
      </c>
      <c r="D230" s="15"/>
      <c r="E230" s="15">
        <v>0</v>
      </c>
      <c r="F230" s="15">
        <v>0</v>
      </c>
      <c r="G230" s="15">
        <v>0</v>
      </c>
      <c r="H230" s="15">
        <v>0</v>
      </c>
      <c r="I230" s="15">
        <v>0</v>
      </c>
      <c r="J230" s="15">
        <v>0</v>
      </c>
      <c r="K230" s="15">
        <v>0</v>
      </c>
    </row>
    <row r="231" spans="1:14" hidden="1" outlineLevel="1">
      <c r="A231" t="s">
        <v>236</v>
      </c>
      <c r="B231" s="15">
        <v>0</v>
      </c>
      <c r="C231" s="15">
        <v>0</v>
      </c>
      <c r="D231" s="15"/>
      <c r="E231" s="15">
        <v>0</v>
      </c>
      <c r="F231" s="15">
        <v>0</v>
      </c>
      <c r="G231" s="15">
        <v>0</v>
      </c>
      <c r="H231" s="15">
        <v>0</v>
      </c>
      <c r="I231" s="15">
        <v>0</v>
      </c>
      <c r="J231" s="15">
        <v>0</v>
      </c>
      <c r="K231" s="15">
        <v>0</v>
      </c>
    </row>
    <row r="232" spans="1:14" collapsed="1">
      <c r="A232" s="11" t="s">
        <v>237</v>
      </c>
      <c r="B232" s="12">
        <v>2994492242</v>
      </c>
      <c r="C232" s="12"/>
      <c r="D232" s="12"/>
      <c r="E232" s="12">
        <v>-2994492242</v>
      </c>
      <c r="F232" s="12">
        <v>0</v>
      </c>
      <c r="G232" s="12">
        <v>-2994492242</v>
      </c>
      <c r="H232" s="12"/>
      <c r="I232" s="12">
        <v>0</v>
      </c>
      <c r="J232" s="12">
        <v>0</v>
      </c>
      <c r="K232" s="12"/>
    </row>
    <row r="233" spans="1:14" ht="6.75" customHeight="1"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N233" s="13"/>
    </row>
    <row r="234" spans="1:14">
      <c r="B234" s="21"/>
      <c r="C234" s="21"/>
      <c r="D234" s="21"/>
      <c r="E234" s="21"/>
      <c r="F234" s="21"/>
      <c r="G234" s="13"/>
      <c r="H234" s="22" t="s">
        <v>238</v>
      </c>
      <c r="I234" s="23">
        <v>377027496</v>
      </c>
      <c r="J234" s="23">
        <v>149983113</v>
      </c>
      <c r="K234" s="23">
        <v>227044383</v>
      </c>
      <c r="N234" s="13"/>
    </row>
    <row r="235" spans="1:14">
      <c r="B235" s="21"/>
      <c r="C235" s="21"/>
      <c r="D235" s="21"/>
      <c r="E235" s="21"/>
      <c r="F235" s="21"/>
      <c r="G235" s="21"/>
      <c r="H235" s="21"/>
      <c r="I235" s="21"/>
      <c r="J235" s="21"/>
      <c r="K235" s="21"/>
    </row>
    <row r="236" spans="1:14">
      <c r="A236" s="11" t="s">
        <v>239</v>
      </c>
      <c r="B236" s="12">
        <v>-79502311</v>
      </c>
      <c r="C236" s="12">
        <v>11795212</v>
      </c>
      <c r="D236" s="12"/>
      <c r="E236" s="12">
        <v>47020695</v>
      </c>
      <c r="F236" s="12">
        <v>5357409</v>
      </c>
      <c r="G236" s="12">
        <v>64173316</v>
      </c>
      <c r="H236" s="12">
        <v>0</v>
      </c>
      <c r="I236" s="12">
        <v>-15328995</v>
      </c>
      <c r="J236" s="12">
        <v>-19554346</v>
      </c>
      <c r="K236" s="12">
        <v>4225351</v>
      </c>
    </row>
    <row r="237" spans="1:14" hidden="1" outlineLevel="1">
      <c r="A237" t="s">
        <v>240</v>
      </c>
      <c r="B237" s="15">
        <v>-75594562</v>
      </c>
      <c r="C237" s="15">
        <v>0</v>
      </c>
      <c r="D237" s="15"/>
      <c r="E237" s="15">
        <v>0</v>
      </c>
      <c r="F237" s="15">
        <v>0</v>
      </c>
      <c r="G237" s="15">
        <v>0</v>
      </c>
      <c r="H237" s="15">
        <v>0</v>
      </c>
      <c r="I237" s="15">
        <v>-75594562</v>
      </c>
      <c r="J237" s="15">
        <v>-73699997</v>
      </c>
      <c r="K237" s="15">
        <v>-1894565</v>
      </c>
    </row>
    <row r="238" spans="1:14" hidden="1" outlineLevel="1">
      <c r="A238" t="s">
        <v>241</v>
      </c>
      <c r="B238" s="15">
        <v>0</v>
      </c>
      <c r="C238" s="15">
        <v>0</v>
      </c>
      <c r="D238" s="15"/>
      <c r="E238" s="15">
        <v>23316079</v>
      </c>
      <c r="F238" s="15">
        <v>0</v>
      </c>
      <c r="G238" s="15">
        <v>23316079</v>
      </c>
      <c r="H238" s="15">
        <v>0</v>
      </c>
      <c r="I238" s="15">
        <v>23316079</v>
      </c>
      <c r="J238" s="15">
        <v>20035397</v>
      </c>
      <c r="K238" s="15">
        <v>3280682</v>
      </c>
    </row>
    <row r="239" spans="1:14" hidden="1" outlineLevel="1">
      <c r="A239" t="s">
        <v>242</v>
      </c>
      <c r="B239" s="15">
        <v>0</v>
      </c>
      <c r="C239" s="15">
        <v>0</v>
      </c>
      <c r="D239" s="15"/>
      <c r="E239" s="15">
        <v>20138046</v>
      </c>
      <c r="F239" s="15">
        <v>0</v>
      </c>
      <c r="G239" s="15">
        <v>20138046</v>
      </c>
      <c r="H239" s="15">
        <v>0</v>
      </c>
      <c r="I239" s="15">
        <v>20138046</v>
      </c>
      <c r="J239" s="15">
        <v>12478127</v>
      </c>
      <c r="K239" s="15">
        <v>7659919</v>
      </c>
    </row>
    <row r="240" spans="1:14" hidden="1" outlineLevel="1">
      <c r="A240" t="s">
        <v>243</v>
      </c>
      <c r="B240" s="15">
        <v>-3907749</v>
      </c>
      <c r="C240" s="15">
        <v>11795212</v>
      </c>
      <c r="D240" s="15"/>
      <c r="E240" s="15">
        <v>3566570</v>
      </c>
      <c r="F240" s="15">
        <v>0</v>
      </c>
      <c r="G240" s="15">
        <v>15361782</v>
      </c>
      <c r="H240" s="15">
        <v>0</v>
      </c>
      <c r="I240" s="15">
        <v>11454033</v>
      </c>
      <c r="J240" s="15">
        <v>15739737</v>
      </c>
      <c r="K240" s="15">
        <v>-4285704</v>
      </c>
    </row>
    <row r="241" spans="1:11" hidden="1" outlineLevel="1">
      <c r="A241" t="s">
        <v>244</v>
      </c>
      <c r="B241" s="15">
        <v>0</v>
      </c>
      <c r="C241" s="15">
        <v>0</v>
      </c>
      <c r="D241" s="15"/>
      <c r="E241" s="15">
        <v>0</v>
      </c>
      <c r="F241" s="15">
        <v>0</v>
      </c>
      <c r="G241" s="15">
        <v>0</v>
      </c>
      <c r="H241" s="15">
        <v>0</v>
      </c>
      <c r="I241" s="15">
        <v>0</v>
      </c>
      <c r="J241" s="15">
        <v>0</v>
      </c>
      <c r="K241" s="15">
        <v>0</v>
      </c>
    </row>
    <row r="242" spans="1:11" hidden="1" outlineLevel="1">
      <c r="A242" t="s">
        <v>245</v>
      </c>
      <c r="B242" s="15">
        <v>0</v>
      </c>
      <c r="C242" s="15">
        <v>0</v>
      </c>
      <c r="D242" s="15"/>
      <c r="E242" s="15">
        <v>0</v>
      </c>
      <c r="F242" s="15">
        <v>0</v>
      </c>
      <c r="G242" s="15">
        <v>0</v>
      </c>
      <c r="H242" s="15">
        <v>0</v>
      </c>
      <c r="I242" s="15">
        <v>0</v>
      </c>
      <c r="J242" s="15">
        <v>0</v>
      </c>
      <c r="K242" s="15">
        <v>0</v>
      </c>
    </row>
    <row r="243" spans="1:11" hidden="1" outlineLevel="1">
      <c r="A243" t="s">
        <v>246</v>
      </c>
      <c r="B243" s="15">
        <v>0</v>
      </c>
      <c r="C243" s="15">
        <v>0</v>
      </c>
      <c r="D243" s="15"/>
      <c r="E243" s="15">
        <v>0</v>
      </c>
      <c r="F243" s="15">
        <v>5357409</v>
      </c>
      <c r="G243" s="15">
        <v>5357409</v>
      </c>
      <c r="H243" s="15">
        <v>0</v>
      </c>
      <c r="I243" s="15">
        <v>5357409</v>
      </c>
      <c r="J243" s="15">
        <v>5892390</v>
      </c>
      <c r="K243" s="15">
        <v>-534981</v>
      </c>
    </row>
    <row r="244" spans="1:11" hidden="1" outlineLevel="1">
      <c r="A244" t="s">
        <v>247</v>
      </c>
      <c r="B244" s="15">
        <v>0</v>
      </c>
      <c r="C244" s="15">
        <v>0</v>
      </c>
      <c r="D244" s="15"/>
      <c r="E244" s="15">
        <v>0</v>
      </c>
      <c r="F244" s="15">
        <v>0</v>
      </c>
      <c r="G244" s="15">
        <v>0</v>
      </c>
      <c r="H244" s="15">
        <v>0</v>
      </c>
      <c r="I244" s="15">
        <v>0</v>
      </c>
      <c r="J244" s="15">
        <v>0</v>
      </c>
      <c r="K244" s="15">
        <v>0</v>
      </c>
    </row>
    <row r="245" spans="1:11" collapsed="1">
      <c r="A245" s="11" t="s">
        <v>248</v>
      </c>
      <c r="B245" s="12">
        <v>-102427043</v>
      </c>
      <c r="C245" s="12">
        <v>0</v>
      </c>
      <c r="D245" s="12"/>
      <c r="E245" s="12">
        <v>98466407</v>
      </c>
      <c r="F245" s="12">
        <v>4961364</v>
      </c>
      <c r="G245" s="12">
        <v>103427771</v>
      </c>
      <c r="H245" s="12">
        <v>-355598</v>
      </c>
      <c r="I245" s="12">
        <v>19558658</v>
      </c>
      <c r="J245" s="12">
        <v>26271418</v>
      </c>
      <c r="K245" s="12">
        <v>-6712760</v>
      </c>
    </row>
    <row r="246" spans="1:11" hidden="1" outlineLevel="1">
      <c r="A246" t="s">
        <v>249</v>
      </c>
      <c r="B246" s="15">
        <v>-101943172</v>
      </c>
      <c r="C246" s="15">
        <v>0</v>
      </c>
      <c r="D246" s="15"/>
      <c r="E246" s="15">
        <v>0</v>
      </c>
      <c r="F246" s="15">
        <v>0</v>
      </c>
      <c r="G246" s="15">
        <v>0</v>
      </c>
      <c r="H246" s="15">
        <v>0</v>
      </c>
      <c r="I246" s="15">
        <v>-101943172</v>
      </c>
      <c r="J246" s="15">
        <v>-104150000</v>
      </c>
      <c r="K246" s="15">
        <v>2206828</v>
      </c>
    </row>
    <row r="247" spans="1:11" hidden="1" outlineLevel="1">
      <c r="A247" t="s">
        <v>250</v>
      </c>
      <c r="B247" s="15">
        <v>-483871</v>
      </c>
      <c r="C247" s="15"/>
      <c r="D247" s="15"/>
      <c r="E247" s="15">
        <v>10329622</v>
      </c>
      <c r="F247" s="15">
        <v>0</v>
      </c>
      <c r="G247" s="15">
        <v>10329622</v>
      </c>
      <c r="H247" s="15">
        <v>0</v>
      </c>
      <c r="I247" s="15">
        <v>29237606</v>
      </c>
      <c r="J247" s="15">
        <v>37758226</v>
      </c>
      <c r="K247" s="15">
        <v>-8520620</v>
      </c>
    </row>
    <row r="248" spans="1:11" hidden="1" outlineLevel="1">
      <c r="A248" t="s">
        <v>251</v>
      </c>
      <c r="B248" s="15">
        <v>0</v>
      </c>
      <c r="C248" s="15">
        <v>0</v>
      </c>
      <c r="D248" s="15"/>
      <c r="E248" s="15">
        <v>77807134</v>
      </c>
      <c r="F248" s="15">
        <v>0</v>
      </c>
      <c r="G248" s="15">
        <v>77807134</v>
      </c>
      <c r="H248" s="15">
        <v>0</v>
      </c>
      <c r="I248" s="15">
        <v>77807134</v>
      </c>
      <c r="J248" s="15">
        <v>71940000</v>
      </c>
      <c r="K248" s="15">
        <v>5867134</v>
      </c>
    </row>
    <row r="249" spans="1:11" hidden="1" outlineLevel="1">
      <c r="A249" t="s">
        <v>252</v>
      </c>
      <c r="B249" s="15">
        <v>0</v>
      </c>
      <c r="C249" s="15">
        <v>0</v>
      </c>
      <c r="D249" s="15"/>
      <c r="E249" s="15">
        <v>8635468</v>
      </c>
      <c r="F249" s="15">
        <v>0</v>
      </c>
      <c r="G249" s="15">
        <v>8635468</v>
      </c>
      <c r="H249" s="15">
        <v>0</v>
      </c>
      <c r="I249" s="15">
        <v>8635468</v>
      </c>
      <c r="J249" s="15">
        <v>15036754</v>
      </c>
      <c r="K249" s="15">
        <v>-6401286</v>
      </c>
    </row>
    <row r="250" spans="1:11" hidden="1" outlineLevel="1">
      <c r="A250" t="s">
        <v>253</v>
      </c>
      <c r="B250" s="15">
        <v>0</v>
      </c>
      <c r="C250" s="15">
        <v>0</v>
      </c>
      <c r="D250" s="15"/>
      <c r="E250" s="15">
        <v>1146535</v>
      </c>
      <c r="F250" s="15">
        <v>0</v>
      </c>
      <c r="G250" s="15">
        <v>1146535</v>
      </c>
      <c r="H250" s="15">
        <v>0</v>
      </c>
      <c r="I250" s="15">
        <v>1146535</v>
      </c>
      <c r="J250" s="15">
        <v>764800</v>
      </c>
      <c r="K250" s="15">
        <v>381735</v>
      </c>
    </row>
    <row r="251" spans="1:11" hidden="1" outlineLevel="1">
      <c r="A251" t="s">
        <v>254</v>
      </c>
      <c r="B251" s="15">
        <v>0</v>
      </c>
      <c r="C251" s="15">
        <v>0</v>
      </c>
      <c r="D251" s="15"/>
      <c r="E251" s="15">
        <v>0</v>
      </c>
      <c r="F251" s="15">
        <v>0</v>
      </c>
      <c r="G251" s="15">
        <v>0</v>
      </c>
      <c r="H251" s="15">
        <v>0</v>
      </c>
      <c r="I251" s="15">
        <v>0</v>
      </c>
      <c r="J251" s="15">
        <v>0</v>
      </c>
      <c r="K251" s="15">
        <v>0</v>
      </c>
    </row>
    <row r="252" spans="1:11" hidden="1" outlineLevel="1">
      <c r="A252" t="s">
        <v>255</v>
      </c>
      <c r="B252" s="15">
        <v>0</v>
      </c>
      <c r="C252" s="15">
        <v>0</v>
      </c>
      <c r="D252" s="15"/>
      <c r="E252" s="15">
        <v>69321</v>
      </c>
      <c r="F252" s="15">
        <v>0</v>
      </c>
      <c r="G252" s="15">
        <v>69321</v>
      </c>
      <c r="H252" s="15">
        <v>-376461</v>
      </c>
      <c r="I252" s="15">
        <v>-307140</v>
      </c>
      <c r="J252" s="15">
        <v>-360000</v>
      </c>
      <c r="K252" s="15">
        <v>52860</v>
      </c>
    </row>
    <row r="253" spans="1:11" hidden="1" outlineLevel="1">
      <c r="A253" t="s">
        <v>256</v>
      </c>
      <c r="B253" s="15">
        <v>0</v>
      </c>
      <c r="C253" s="15">
        <v>0</v>
      </c>
      <c r="D253" s="15"/>
      <c r="E253" s="15">
        <v>0</v>
      </c>
      <c r="F253" s="15">
        <v>0</v>
      </c>
      <c r="G253" s="15">
        <v>0</v>
      </c>
      <c r="H253" s="15">
        <v>20863</v>
      </c>
      <c r="I253" s="15">
        <v>20863</v>
      </c>
      <c r="J253" s="15">
        <v>0</v>
      </c>
      <c r="K253" s="15">
        <v>20863</v>
      </c>
    </row>
    <row r="254" spans="1:11" hidden="1" outlineLevel="1">
      <c r="A254" t="s">
        <v>257</v>
      </c>
      <c r="B254" s="15">
        <v>0</v>
      </c>
      <c r="C254" s="15">
        <v>0</v>
      </c>
      <c r="D254" s="15"/>
      <c r="E254" s="15">
        <v>0</v>
      </c>
      <c r="F254" s="15">
        <v>0</v>
      </c>
      <c r="G254" s="15">
        <v>0</v>
      </c>
      <c r="H254" s="15">
        <v>0</v>
      </c>
      <c r="I254" s="15">
        <v>0</v>
      </c>
      <c r="J254" s="15">
        <v>0</v>
      </c>
      <c r="K254" s="15">
        <v>0</v>
      </c>
    </row>
    <row r="255" spans="1:11" hidden="1" outlineLevel="1">
      <c r="A255" t="s">
        <v>258</v>
      </c>
      <c r="B255" s="15">
        <v>0</v>
      </c>
      <c r="C255" s="15">
        <v>0</v>
      </c>
      <c r="D255" s="15"/>
      <c r="E255" s="15">
        <v>478327</v>
      </c>
      <c r="F255" s="15">
        <v>4961364</v>
      </c>
      <c r="G255" s="15">
        <v>5439691</v>
      </c>
      <c r="H255" s="15">
        <v>0</v>
      </c>
      <c r="I255" s="15">
        <v>4961364</v>
      </c>
      <c r="J255" s="15">
        <v>5281638</v>
      </c>
      <c r="K255" s="15">
        <v>-320274</v>
      </c>
    </row>
    <row r="256" spans="1:11" hidden="1" outlineLevel="1">
      <c r="A256" t="s">
        <v>259</v>
      </c>
      <c r="B256" s="15">
        <v>0</v>
      </c>
      <c r="C256" s="15">
        <v>0</v>
      </c>
      <c r="D256" s="15"/>
      <c r="E256" s="15">
        <v>0</v>
      </c>
      <c r="F256" s="15">
        <v>0</v>
      </c>
      <c r="G256" s="15">
        <v>0</v>
      </c>
      <c r="H256" s="15">
        <v>0</v>
      </c>
      <c r="I256" s="15">
        <v>0</v>
      </c>
      <c r="J256" s="15">
        <v>0</v>
      </c>
      <c r="K256" s="15">
        <v>0</v>
      </c>
    </row>
    <row r="257" spans="1:11" collapsed="1">
      <c r="A257" s="11" t="s">
        <v>260</v>
      </c>
      <c r="B257" s="12">
        <v>-129826492</v>
      </c>
      <c r="C257" s="12">
        <v>0</v>
      </c>
      <c r="D257" s="12"/>
      <c r="E257" s="12">
        <v>77718628</v>
      </c>
      <c r="F257" s="12">
        <v>8634588</v>
      </c>
      <c r="G257" s="12">
        <v>86353216</v>
      </c>
      <c r="H257" s="12">
        <v>38857407</v>
      </c>
      <c r="I257" s="12">
        <v>19805111</v>
      </c>
      <c r="J257" s="12">
        <v>7838023</v>
      </c>
      <c r="K257" s="12">
        <v>11967088</v>
      </c>
    </row>
    <row r="258" spans="1:11">
      <c r="A258" s="11" t="s">
        <v>261</v>
      </c>
      <c r="B258" s="12">
        <v>-7191947</v>
      </c>
      <c r="C258" s="12">
        <v>0</v>
      </c>
      <c r="D258" s="12"/>
      <c r="E258" s="12">
        <v>4671915</v>
      </c>
      <c r="F258" s="12">
        <v>50292</v>
      </c>
      <c r="G258" s="12">
        <v>4722207</v>
      </c>
      <c r="H258" s="12">
        <v>4290364</v>
      </c>
      <c r="I258" s="12">
        <v>1820624</v>
      </c>
      <c r="J258" s="12">
        <v>-482087</v>
      </c>
      <c r="K258" s="12">
        <v>2302711</v>
      </c>
    </row>
    <row r="259" spans="1:11" hidden="1" outlineLevel="1">
      <c r="A259" t="s">
        <v>262</v>
      </c>
      <c r="B259" s="15">
        <v>0</v>
      </c>
      <c r="C259" s="15">
        <v>0</v>
      </c>
      <c r="D259" s="15"/>
      <c r="E259" s="15">
        <v>0</v>
      </c>
      <c r="F259" s="15">
        <v>50292</v>
      </c>
      <c r="G259" s="15">
        <v>50292</v>
      </c>
      <c r="H259" s="15">
        <v>0</v>
      </c>
      <c r="I259" s="15">
        <v>50292</v>
      </c>
      <c r="J259" s="15">
        <v>50293</v>
      </c>
      <c r="K259" s="15">
        <v>-1</v>
      </c>
    </row>
    <row r="260" spans="1:11" hidden="1" outlineLevel="1">
      <c r="A260" t="s">
        <v>263</v>
      </c>
      <c r="B260" s="15">
        <v>-7191947</v>
      </c>
      <c r="C260" s="15">
        <v>0</v>
      </c>
      <c r="D260" s="15"/>
      <c r="E260" s="15">
        <v>4671915</v>
      </c>
      <c r="F260" s="15">
        <v>0</v>
      </c>
      <c r="G260" s="15">
        <v>4671915</v>
      </c>
      <c r="H260" s="15">
        <v>0</v>
      </c>
      <c r="I260" s="15">
        <v>-2520032</v>
      </c>
      <c r="J260" s="15">
        <v>-2124669</v>
      </c>
      <c r="K260" s="15">
        <v>-395363</v>
      </c>
    </row>
    <row r="261" spans="1:11" hidden="1" outlineLevel="1">
      <c r="A261" t="s">
        <v>264</v>
      </c>
      <c r="B261" s="15">
        <v>0</v>
      </c>
      <c r="C261" s="15">
        <v>0</v>
      </c>
      <c r="D261" s="15"/>
      <c r="E261" s="15">
        <v>0</v>
      </c>
      <c r="F261" s="15">
        <v>0</v>
      </c>
      <c r="G261" s="15">
        <v>0</v>
      </c>
      <c r="H261" s="15">
        <v>4290364</v>
      </c>
      <c r="I261" s="15">
        <v>4290364</v>
      </c>
      <c r="J261" s="15">
        <v>1592289</v>
      </c>
      <c r="K261" s="15">
        <v>2698075</v>
      </c>
    </row>
    <row r="262" spans="1:11" collapsed="1">
      <c r="A262" s="11" t="s">
        <v>265</v>
      </c>
      <c r="B262" s="12">
        <v>-93617759</v>
      </c>
      <c r="C262" s="12">
        <v>0</v>
      </c>
      <c r="D262" s="12"/>
      <c r="E262" s="12">
        <v>34639526</v>
      </c>
      <c r="F262" s="12">
        <v>10356990</v>
      </c>
      <c r="G262" s="12">
        <v>44996516</v>
      </c>
      <c r="H262" s="12">
        <v>25808832</v>
      </c>
      <c r="I262" s="12">
        <v>-22812411</v>
      </c>
      <c r="J262" s="12">
        <v>-33008952</v>
      </c>
      <c r="K262" s="12">
        <v>10196541</v>
      </c>
    </row>
    <row r="263" spans="1:11" hidden="1" outlineLevel="1">
      <c r="A263" t="s">
        <v>266</v>
      </c>
      <c r="B263" s="15">
        <v>-93617759</v>
      </c>
      <c r="C263" s="15">
        <v>0</v>
      </c>
      <c r="D263" s="15"/>
      <c r="E263" s="15">
        <v>0</v>
      </c>
      <c r="F263" s="15">
        <v>0</v>
      </c>
      <c r="G263" s="15">
        <v>0</v>
      </c>
      <c r="H263" s="15">
        <v>0</v>
      </c>
      <c r="I263" s="15">
        <v>-93617759</v>
      </c>
      <c r="J263" s="15">
        <v>-90641785</v>
      </c>
      <c r="K263" s="15">
        <v>-2975974</v>
      </c>
    </row>
    <row r="264" spans="1:11" hidden="1" outlineLevel="1">
      <c r="A264" t="s">
        <v>267</v>
      </c>
      <c r="B264" s="15">
        <v>0</v>
      </c>
      <c r="C264" s="15">
        <v>0</v>
      </c>
      <c r="D264" s="15"/>
      <c r="E264" s="15">
        <v>26621945</v>
      </c>
      <c r="F264" s="15">
        <v>0</v>
      </c>
      <c r="G264" s="15">
        <v>26621945</v>
      </c>
      <c r="H264" s="15">
        <v>0</v>
      </c>
      <c r="I264" s="15">
        <v>26621945</v>
      </c>
      <c r="J264" s="15">
        <v>26261340</v>
      </c>
      <c r="K264" s="15">
        <v>360605</v>
      </c>
    </row>
    <row r="265" spans="1:11" hidden="1" outlineLevel="1">
      <c r="A265" t="s">
        <v>268</v>
      </c>
      <c r="B265" s="15">
        <v>0</v>
      </c>
      <c r="C265" s="15">
        <v>0</v>
      </c>
      <c r="D265" s="15"/>
      <c r="E265" s="15">
        <v>3215333</v>
      </c>
      <c r="F265" s="15">
        <v>0</v>
      </c>
      <c r="G265" s="15">
        <v>3215333</v>
      </c>
      <c r="H265" s="15">
        <v>0</v>
      </c>
      <c r="I265" s="15">
        <v>3215333</v>
      </c>
      <c r="J265" s="15">
        <v>2231151</v>
      </c>
      <c r="K265" s="15">
        <v>984182</v>
      </c>
    </row>
    <row r="266" spans="1:11" hidden="1" outlineLevel="1">
      <c r="A266" t="s">
        <v>269</v>
      </c>
      <c r="B266" s="15">
        <v>0</v>
      </c>
      <c r="C266" s="15">
        <v>0</v>
      </c>
      <c r="D266" s="15"/>
      <c r="E266" s="15">
        <v>4802248</v>
      </c>
      <c r="F266" s="15">
        <v>0</v>
      </c>
      <c r="G266" s="15">
        <v>4802248</v>
      </c>
      <c r="H266" s="15">
        <v>0</v>
      </c>
      <c r="I266" s="15">
        <v>4802248</v>
      </c>
      <c r="J266" s="15">
        <v>4479220</v>
      </c>
      <c r="K266" s="15">
        <v>323028</v>
      </c>
    </row>
    <row r="267" spans="1:11" hidden="1" outlineLevel="1">
      <c r="A267" t="s">
        <v>270</v>
      </c>
      <c r="B267" s="15">
        <v>0</v>
      </c>
      <c r="C267" s="15">
        <v>0</v>
      </c>
      <c r="D267" s="15"/>
      <c r="E267" s="15">
        <v>0</v>
      </c>
      <c r="F267" s="15">
        <v>0</v>
      </c>
      <c r="G267" s="15">
        <v>0</v>
      </c>
      <c r="H267" s="15">
        <v>25808832</v>
      </c>
      <c r="I267" s="15">
        <v>25808832</v>
      </c>
      <c r="J267" s="15">
        <v>13315863</v>
      </c>
      <c r="K267" s="15">
        <v>12492969</v>
      </c>
    </row>
    <row r="268" spans="1:11" hidden="1" outlineLevel="1">
      <c r="A268" t="s">
        <v>271</v>
      </c>
      <c r="B268" s="15">
        <v>0</v>
      </c>
      <c r="C268" s="15">
        <v>0</v>
      </c>
      <c r="D268" s="15"/>
      <c r="E268" s="15">
        <v>0</v>
      </c>
      <c r="F268" s="15">
        <v>10356990</v>
      </c>
      <c r="G268" s="15">
        <v>10356990</v>
      </c>
      <c r="H268" s="15">
        <v>0</v>
      </c>
      <c r="I268" s="15">
        <v>10356990</v>
      </c>
      <c r="J268" s="15">
        <v>11345259</v>
      </c>
      <c r="K268" s="15">
        <v>-988269</v>
      </c>
    </row>
    <row r="269" spans="1:11" collapsed="1">
      <c r="A269" s="11" t="s">
        <v>337</v>
      </c>
      <c r="B269" s="12">
        <v>0</v>
      </c>
      <c r="C269" s="12">
        <v>0</v>
      </c>
      <c r="D269" s="12"/>
      <c r="E269" s="12">
        <v>0</v>
      </c>
      <c r="F269" s="12">
        <v>0</v>
      </c>
      <c r="G269" s="12">
        <v>0</v>
      </c>
      <c r="H269" s="12">
        <v>0</v>
      </c>
      <c r="I269" s="12">
        <v>0</v>
      </c>
      <c r="J269" s="12">
        <v>-1000</v>
      </c>
      <c r="K269" s="12">
        <v>1000</v>
      </c>
    </row>
    <row r="270" spans="1:11" hidden="1" outlineLevel="1">
      <c r="A270" t="s">
        <v>272</v>
      </c>
      <c r="B270" s="15">
        <v>0</v>
      </c>
      <c r="C270" s="15">
        <v>0</v>
      </c>
      <c r="D270" s="15"/>
      <c r="E270" s="15">
        <v>0</v>
      </c>
      <c r="F270" s="15">
        <v>0</v>
      </c>
      <c r="G270" s="15">
        <v>0</v>
      </c>
      <c r="H270" s="15">
        <v>0</v>
      </c>
      <c r="I270" s="15">
        <v>0</v>
      </c>
      <c r="J270" s="15">
        <v>0</v>
      </c>
      <c r="K270" s="15">
        <v>0</v>
      </c>
    </row>
    <row r="271" spans="1:11" hidden="1" outlineLevel="1">
      <c r="A271" t="s">
        <v>273</v>
      </c>
      <c r="B271" s="15">
        <v>0</v>
      </c>
      <c r="C271" s="15">
        <v>0</v>
      </c>
      <c r="D271" s="15"/>
      <c r="E271" s="15">
        <v>0</v>
      </c>
      <c r="F271" s="15">
        <v>0</v>
      </c>
      <c r="G271" s="15">
        <v>0</v>
      </c>
      <c r="H271" s="15">
        <v>0</v>
      </c>
      <c r="I271" s="15">
        <v>0</v>
      </c>
      <c r="J271" s="15">
        <v>0</v>
      </c>
      <c r="K271" s="15">
        <v>0</v>
      </c>
    </row>
    <row r="272" spans="1:11" hidden="1" outlineLevel="1">
      <c r="A272" t="s">
        <v>274</v>
      </c>
      <c r="B272" s="15">
        <v>0</v>
      </c>
      <c r="C272" s="15">
        <v>0</v>
      </c>
      <c r="D272" s="15"/>
      <c r="E272" s="15">
        <v>0</v>
      </c>
      <c r="F272" s="15">
        <v>0</v>
      </c>
      <c r="G272" s="15">
        <v>0</v>
      </c>
      <c r="H272" s="15">
        <v>0</v>
      </c>
      <c r="I272" s="15">
        <v>0</v>
      </c>
      <c r="J272" s="15">
        <v>0</v>
      </c>
      <c r="K272" s="15">
        <v>0</v>
      </c>
    </row>
    <row r="273" spans="1:11" hidden="1" outlineLevel="1">
      <c r="A273" t="s">
        <v>275</v>
      </c>
      <c r="B273" s="15">
        <v>0</v>
      </c>
      <c r="C273" s="15">
        <v>0</v>
      </c>
      <c r="D273" s="15"/>
      <c r="E273" s="15">
        <v>0</v>
      </c>
      <c r="F273" s="15">
        <v>0</v>
      </c>
      <c r="G273" s="15">
        <v>0</v>
      </c>
      <c r="H273" s="15">
        <v>0</v>
      </c>
      <c r="I273" s="15">
        <v>0</v>
      </c>
      <c r="J273" s="15">
        <v>0</v>
      </c>
      <c r="K273" s="15">
        <v>0</v>
      </c>
    </row>
    <row r="274" spans="1:11" collapsed="1">
      <c r="A274" s="11" t="s">
        <v>237</v>
      </c>
      <c r="B274" s="12">
        <v>862553465</v>
      </c>
      <c r="C274" s="12"/>
      <c r="D274" s="12"/>
      <c r="E274" s="12">
        <v>-862553465</v>
      </c>
      <c r="F274" s="12"/>
      <c r="G274" s="12">
        <v>-862553465</v>
      </c>
      <c r="H274" s="12">
        <v>9249999</v>
      </c>
      <c r="I274" s="12">
        <v>9249999</v>
      </c>
      <c r="J274" s="12">
        <v>9249999</v>
      </c>
      <c r="K274" s="12"/>
    </row>
    <row r="275" spans="1:11" ht="6.75" customHeight="1">
      <c r="B275" s="20"/>
      <c r="C275" s="20"/>
      <c r="D275" s="20"/>
      <c r="E275" s="20"/>
      <c r="F275" s="20"/>
      <c r="G275" s="20"/>
      <c r="H275" s="20"/>
      <c r="I275" s="20"/>
      <c r="J275" s="20"/>
      <c r="K275" s="20"/>
    </row>
    <row r="276" spans="1:11">
      <c r="A276" s="24"/>
      <c r="B276" s="25"/>
      <c r="C276" s="25"/>
      <c r="D276" s="25"/>
      <c r="E276" s="25"/>
      <c r="F276" s="25"/>
      <c r="G276" s="20"/>
      <c r="H276" s="22" t="s">
        <v>276</v>
      </c>
      <c r="I276" s="23">
        <v>389320482</v>
      </c>
      <c r="J276" s="23">
        <v>140296168</v>
      </c>
      <c r="K276" s="23">
        <v>249024314</v>
      </c>
    </row>
    <row r="277" spans="1:11">
      <c r="C277" s="2"/>
      <c r="D277" s="2"/>
      <c r="E277" s="13"/>
      <c r="F277" s="13"/>
      <c r="H277" s="13"/>
      <c r="I277" s="13"/>
      <c r="J277" s="13"/>
      <c r="K277" s="13"/>
    </row>
    <row r="278" spans="1:11">
      <c r="B278" s="13"/>
      <c r="C278" s="26"/>
      <c r="D278" s="26"/>
      <c r="F278" s="13"/>
      <c r="G278" s="13"/>
      <c r="H278" s="13"/>
      <c r="I278" s="13"/>
      <c r="J278" s="13"/>
      <c r="K278" s="13"/>
    </row>
    <row r="279" spans="1:11">
      <c r="B279" s="13"/>
      <c r="C279" s="13"/>
      <c r="D279" s="13"/>
      <c r="E279" s="13"/>
      <c r="F279" s="13"/>
      <c r="G279" s="13"/>
      <c r="H279" s="13"/>
      <c r="I279" s="13"/>
      <c r="J279" s="13"/>
      <c r="K279" s="13"/>
    </row>
  </sheetData>
  <conditionalFormatting sqref="N5:N6 N24">
    <cfRule type="cellIs" dxfId="4" priority="7" operator="equal">
      <formula>0</formula>
    </cfRule>
  </conditionalFormatting>
  <conditionalFormatting sqref="N8:N19 N32:N36">
    <cfRule type="cellIs" dxfId="3" priority="6" operator="equal">
      <formula>0</formula>
    </cfRule>
  </conditionalFormatting>
  <conditionalFormatting sqref="N21 N29:N30">
    <cfRule type="cellIs" dxfId="2" priority="5" operator="equal">
      <formula>0</formula>
    </cfRule>
  </conditionalFormatting>
  <conditionalFormatting sqref="N26:N27">
    <cfRule type="cellIs" dxfId="1" priority="4" operator="equal">
      <formula>0</formula>
    </cfRule>
  </conditionalFormatting>
  <conditionalFormatting sqref="N40:N41">
    <cfRule type="cellIs" dxfId="0" priority="3" operator="equal">
      <formula>0</formula>
    </cfRule>
  </conditionalFormatting>
  <pageMargins left="0.25" right="0.25" top="0.75" bottom="0.75" header="0.3" footer="0.3"/>
  <pageSetup paperSize="9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3361A-B6DF-44F8-BBBE-3EB63C65349B}">
  <sheetPr>
    <pageSetUpPr fitToPage="1"/>
  </sheetPr>
  <dimension ref="A1:G46"/>
  <sheetViews>
    <sheetView zoomScale="90" zoomScaleNormal="90" workbookViewId="0">
      <pane ySplit="3" topLeftCell="A4" activePane="bottomLeft" state="frozen"/>
      <selection pane="bottomLeft" activeCell="J40" sqref="J40"/>
    </sheetView>
  </sheetViews>
  <sheetFormatPr defaultRowHeight="15"/>
  <cols>
    <col min="1" max="1" width="33.85546875" customWidth="1"/>
    <col min="2" max="2" width="2.7109375" customWidth="1"/>
    <col min="3" max="3" width="14.140625" style="2" customWidth="1"/>
    <col min="4" max="4" width="2.7109375" style="2" customWidth="1"/>
    <col min="5" max="5" width="14.140625" style="2" customWidth="1"/>
    <col min="6" max="6" width="2.7109375" style="2" customWidth="1"/>
    <col min="7" max="7" width="14.140625" style="2" customWidth="1"/>
  </cols>
  <sheetData>
    <row r="1" spans="1:7" ht="23.25">
      <c r="A1" s="56" t="s">
        <v>313</v>
      </c>
      <c r="B1" s="56"/>
      <c r="C1" s="56"/>
      <c r="D1" s="56"/>
      <c r="E1" s="56"/>
      <c r="F1" s="56"/>
      <c r="G1" s="56"/>
    </row>
    <row r="2" spans="1:7">
      <c r="A2" s="27" t="s">
        <v>277</v>
      </c>
      <c r="C2" s="28" t="s">
        <v>334</v>
      </c>
      <c r="D2" s="29"/>
      <c r="E2" s="28" t="s">
        <v>314</v>
      </c>
      <c r="G2" s="28" t="s">
        <v>333</v>
      </c>
    </row>
    <row r="3" spans="1:7">
      <c r="C3" s="28" t="s">
        <v>328</v>
      </c>
      <c r="D3" s="29"/>
      <c r="E3" s="28" t="s">
        <v>329</v>
      </c>
      <c r="G3" s="28" t="s">
        <v>332</v>
      </c>
    </row>
    <row r="4" spans="1:7">
      <c r="A4" s="30" t="s">
        <v>279</v>
      </c>
      <c r="C4" s="33"/>
      <c r="D4" s="33"/>
      <c r="E4" s="33"/>
      <c r="F4" s="33"/>
      <c r="G4" s="33"/>
    </row>
    <row r="5" spans="1:7">
      <c r="A5" s="24" t="s">
        <v>280</v>
      </c>
      <c r="B5" s="43"/>
      <c r="C5" s="33"/>
      <c r="D5" s="33"/>
      <c r="E5" s="33"/>
      <c r="F5" s="33"/>
      <c r="G5" s="33"/>
    </row>
    <row r="6" spans="1:7">
      <c r="A6" s="31" t="s">
        <v>281</v>
      </c>
      <c r="B6" s="43"/>
      <c r="C6" s="33">
        <v>147049.13399999999</v>
      </c>
      <c r="D6" s="33"/>
      <c r="E6" s="33">
        <v>500000</v>
      </c>
      <c r="F6" s="33"/>
      <c r="G6" s="33">
        <f>+C6-E6</f>
        <v>-352950.86600000004</v>
      </c>
    </row>
    <row r="7" spans="1:7">
      <c r="A7" s="31" t="s">
        <v>285</v>
      </c>
      <c r="B7" s="43"/>
      <c r="C7" s="33">
        <v>8545.2620000000006</v>
      </c>
      <c r="D7" s="33"/>
      <c r="E7" s="33">
        <v>265000</v>
      </c>
      <c r="F7" s="33"/>
      <c r="G7" s="33">
        <f t="shared" ref="G7:G25" si="0">+C7-E7</f>
        <v>-256454.73800000001</v>
      </c>
    </row>
    <row r="8" spans="1:7">
      <c r="A8" s="31" t="s">
        <v>283</v>
      </c>
      <c r="B8" s="43"/>
      <c r="C8" s="33">
        <v>140816.601</v>
      </c>
      <c r="D8" s="33"/>
      <c r="E8" s="33">
        <v>240000</v>
      </c>
      <c r="F8" s="33"/>
      <c r="G8" s="33">
        <f t="shared" si="0"/>
        <v>-99183.399000000005</v>
      </c>
    </row>
    <row r="9" spans="1:7">
      <c r="A9" s="31" t="s">
        <v>327</v>
      </c>
      <c r="B9" s="43"/>
      <c r="C9" s="33"/>
      <c r="D9" s="33"/>
      <c r="E9" s="33">
        <v>225000</v>
      </c>
      <c r="F9" s="33"/>
      <c r="G9" s="33">
        <f t="shared" si="0"/>
        <v>-225000</v>
      </c>
    </row>
    <row r="10" spans="1:7">
      <c r="A10" s="31" t="s">
        <v>282</v>
      </c>
      <c r="B10" s="43"/>
      <c r="C10" s="33">
        <v>31973.367999999999</v>
      </c>
      <c r="D10" s="33"/>
      <c r="E10" s="33">
        <v>130000</v>
      </c>
      <c r="F10" s="33"/>
      <c r="G10" s="33">
        <f t="shared" si="0"/>
        <v>-98026.631999999998</v>
      </c>
    </row>
    <row r="11" spans="1:7">
      <c r="A11" s="31" t="s">
        <v>325</v>
      </c>
      <c r="B11" s="43"/>
      <c r="C11" s="33">
        <f>3544.289+2546.751</f>
        <v>6091.0400000000009</v>
      </c>
      <c r="D11" s="33"/>
      <c r="E11" s="33">
        <v>125000</v>
      </c>
      <c r="F11" s="33"/>
      <c r="G11" s="33">
        <f t="shared" si="0"/>
        <v>-118908.95999999999</v>
      </c>
    </row>
    <row r="12" spans="1:7">
      <c r="A12" s="31" t="s">
        <v>287</v>
      </c>
      <c r="B12" s="43"/>
      <c r="C12" s="33"/>
      <c r="D12" s="33"/>
      <c r="E12" s="33">
        <v>100000</v>
      </c>
      <c r="F12" s="33"/>
      <c r="G12" s="33">
        <f t="shared" si="0"/>
        <v>-100000</v>
      </c>
    </row>
    <row r="13" spans="1:7">
      <c r="A13" s="31" t="s">
        <v>284</v>
      </c>
      <c r="B13" s="43"/>
      <c r="C13" s="33">
        <v>3166.7979999999998</v>
      </c>
      <c r="D13" s="33"/>
      <c r="E13" s="33">
        <v>90000</v>
      </c>
      <c r="F13" s="33"/>
      <c r="G13" s="33">
        <f t="shared" si="0"/>
        <v>-86833.202000000005</v>
      </c>
    </row>
    <row r="14" spans="1:7">
      <c r="A14" s="31" t="s">
        <v>286</v>
      </c>
      <c r="B14" s="43"/>
      <c r="C14" s="33"/>
      <c r="D14" s="33"/>
      <c r="E14" s="33">
        <v>85000</v>
      </c>
      <c r="F14" s="33"/>
      <c r="G14" s="33">
        <f t="shared" si="0"/>
        <v>-85000</v>
      </c>
    </row>
    <row r="15" spans="1:7">
      <c r="A15" s="31" t="s">
        <v>293</v>
      </c>
      <c r="B15" s="43"/>
      <c r="C15" s="33"/>
      <c r="D15" s="33"/>
      <c r="E15" s="33">
        <v>70000</v>
      </c>
      <c r="F15" s="33"/>
      <c r="G15" s="33">
        <f t="shared" si="0"/>
        <v>-70000</v>
      </c>
    </row>
    <row r="16" spans="1:7">
      <c r="A16" s="31" t="s">
        <v>288</v>
      </c>
      <c r="B16" s="43"/>
      <c r="C16" s="33">
        <v>7349.2280000000001</v>
      </c>
      <c r="D16" s="33"/>
      <c r="E16" s="33">
        <v>35000</v>
      </c>
      <c r="F16" s="33"/>
      <c r="G16" s="33">
        <f t="shared" si="0"/>
        <v>-27650.772000000001</v>
      </c>
    </row>
    <row r="17" spans="1:7">
      <c r="A17" s="31" t="s">
        <v>326</v>
      </c>
      <c r="B17" s="43"/>
      <c r="C17" s="33">
        <v>305.791</v>
      </c>
      <c r="D17" s="33"/>
      <c r="E17" s="33">
        <v>30000</v>
      </c>
      <c r="F17" s="33"/>
      <c r="G17" s="33">
        <f t="shared" si="0"/>
        <v>-29694.208999999999</v>
      </c>
    </row>
    <row r="18" spans="1:7">
      <c r="A18" s="31" t="s">
        <v>289</v>
      </c>
      <c r="B18" s="43"/>
      <c r="C18" s="33"/>
      <c r="D18" s="33"/>
      <c r="E18" s="33">
        <v>30000</v>
      </c>
      <c r="F18" s="33"/>
      <c r="G18" s="33">
        <f t="shared" si="0"/>
        <v>-30000</v>
      </c>
    </row>
    <row r="19" spans="1:7">
      <c r="A19" s="31" t="s">
        <v>295</v>
      </c>
      <c r="B19" s="43"/>
      <c r="C19" s="33">
        <v>1039.5060000000001</v>
      </c>
      <c r="D19" s="33"/>
      <c r="E19" s="33">
        <v>30000</v>
      </c>
      <c r="F19" s="33"/>
      <c r="G19" s="33">
        <f t="shared" si="0"/>
        <v>-28960.493999999999</v>
      </c>
    </row>
    <row r="20" spans="1:7">
      <c r="A20" s="31" t="s">
        <v>290</v>
      </c>
      <c r="B20" s="43"/>
      <c r="C20" s="33"/>
      <c r="D20" s="33"/>
      <c r="E20" s="33">
        <v>20000</v>
      </c>
      <c r="F20" s="33"/>
      <c r="G20" s="33">
        <f t="shared" si="0"/>
        <v>-20000</v>
      </c>
    </row>
    <row r="21" spans="1:7">
      <c r="A21" s="31" t="s">
        <v>291</v>
      </c>
      <c r="B21" s="43"/>
      <c r="C21" s="33">
        <v>85.132000000000005</v>
      </c>
      <c r="D21" s="33"/>
      <c r="E21" s="33">
        <v>20000</v>
      </c>
      <c r="F21" s="33"/>
      <c r="G21" s="33">
        <f t="shared" si="0"/>
        <v>-19914.867999999999</v>
      </c>
    </row>
    <row r="22" spans="1:7">
      <c r="A22" s="31" t="s">
        <v>296</v>
      </c>
      <c r="B22" s="43"/>
      <c r="C22" s="33"/>
      <c r="D22" s="33"/>
      <c r="E22" s="33">
        <v>15000</v>
      </c>
      <c r="F22" s="33"/>
      <c r="G22" s="33">
        <f t="shared" si="0"/>
        <v>-15000</v>
      </c>
    </row>
    <row r="23" spans="1:7">
      <c r="A23" s="31" t="s">
        <v>294</v>
      </c>
      <c r="B23" s="43"/>
      <c r="C23" s="33">
        <v>20.925000000000001</v>
      </c>
      <c r="D23" s="33"/>
      <c r="E23" s="33">
        <v>10000</v>
      </c>
      <c r="F23" s="33"/>
      <c r="G23" s="33">
        <f t="shared" si="0"/>
        <v>-9979.0750000000007</v>
      </c>
    </row>
    <row r="24" spans="1:7">
      <c r="A24" s="31" t="s">
        <v>292</v>
      </c>
      <c r="B24" s="43"/>
      <c r="C24" s="33"/>
      <c r="D24" s="33"/>
      <c r="E24" s="33">
        <v>5000</v>
      </c>
      <c r="F24" s="33"/>
      <c r="G24" s="33">
        <f t="shared" si="0"/>
        <v>-5000</v>
      </c>
    </row>
    <row r="25" spans="1:7">
      <c r="A25" s="31" t="s">
        <v>310</v>
      </c>
      <c r="B25" s="43"/>
      <c r="C25" s="33">
        <v>204.31700000000001</v>
      </c>
      <c r="D25" s="33"/>
      <c r="E25" s="33"/>
      <c r="F25" s="33"/>
      <c r="G25" s="33">
        <f t="shared" si="0"/>
        <v>204.31700000000001</v>
      </c>
    </row>
    <row r="26" spans="1:7">
      <c r="A26" s="24" t="s">
        <v>297</v>
      </c>
      <c r="C26" s="34">
        <f>+SUM(C5:C25)</f>
        <v>346647.10199999996</v>
      </c>
      <c r="D26" s="34"/>
      <c r="E26" s="34">
        <f>+SUM(E5:E25)</f>
        <v>2025000</v>
      </c>
      <c r="F26" s="34"/>
      <c r="G26" s="34">
        <f>+SUM(G5:G25)</f>
        <v>-1678352.898</v>
      </c>
    </row>
    <row r="27" spans="1:7" ht="5.25" customHeight="1">
      <c r="C27" s="33"/>
      <c r="D27" s="33"/>
      <c r="E27" s="33"/>
      <c r="F27" s="33"/>
      <c r="G27" s="33"/>
    </row>
    <row r="28" spans="1:7">
      <c r="A28" s="24" t="s">
        <v>298</v>
      </c>
      <c r="C28" s="33"/>
      <c r="D28" s="33"/>
      <c r="E28" s="33"/>
      <c r="F28" s="33"/>
      <c r="G28" s="33"/>
    </row>
    <row r="29" spans="1:7">
      <c r="A29" s="31" t="s">
        <v>299</v>
      </c>
      <c r="C29" s="33">
        <v>57395.356</v>
      </c>
      <c r="D29" s="33"/>
      <c r="E29" s="33">
        <v>1017000</v>
      </c>
      <c r="F29" s="33"/>
      <c r="G29" s="33">
        <f t="shared" ref="G29:G30" si="1">+C29-E29</f>
        <v>-959604.64399999997</v>
      </c>
    </row>
    <row r="30" spans="1:7">
      <c r="A30" s="31" t="s">
        <v>300</v>
      </c>
      <c r="C30" s="33">
        <v>-19479.97</v>
      </c>
      <c r="D30" s="33"/>
      <c r="E30" s="33">
        <v>-1813000</v>
      </c>
      <c r="F30" s="33"/>
      <c r="G30" s="33">
        <f t="shared" si="1"/>
        <v>1793520.03</v>
      </c>
    </row>
    <row r="31" spans="1:7">
      <c r="A31" s="24" t="s">
        <v>301</v>
      </c>
      <c r="C31" s="34">
        <f>+C29+C30</f>
        <v>37915.385999999999</v>
      </c>
      <c r="D31" s="34"/>
      <c r="E31" s="34">
        <f>+E29+E30</f>
        <v>-796000</v>
      </c>
      <c r="F31" s="34"/>
      <c r="G31" s="34">
        <f>+G29+G30</f>
        <v>833915.38600000006</v>
      </c>
    </row>
    <row r="32" spans="1:7" ht="5.25" customHeight="1">
      <c r="C32" s="33"/>
      <c r="D32" s="33"/>
      <c r="E32" s="33"/>
      <c r="F32" s="33"/>
      <c r="G32" s="33"/>
    </row>
    <row r="33" spans="1:7">
      <c r="A33" s="24" t="s">
        <v>302</v>
      </c>
      <c r="C33" s="33"/>
      <c r="D33" s="33"/>
      <c r="E33" s="33"/>
      <c r="F33" s="33"/>
      <c r="G33" s="33"/>
    </row>
    <row r="34" spans="1:7">
      <c r="A34" s="31" t="s">
        <v>303</v>
      </c>
      <c r="C34" s="33">
        <v>5953.4250000000002</v>
      </c>
      <c r="D34" s="33"/>
      <c r="E34" s="33">
        <v>25000</v>
      </c>
      <c r="F34" s="33"/>
      <c r="G34" s="33">
        <f t="shared" ref="G34" si="2">+C34-E34</f>
        <v>-19046.575000000001</v>
      </c>
    </row>
    <row r="35" spans="1:7">
      <c r="A35" s="24" t="s">
        <v>304</v>
      </c>
      <c r="C35" s="34">
        <f>+C34+C31+C26</f>
        <v>390515.91299999994</v>
      </c>
      <c r="D35" s="34"/>
      <c r="E35" s="34">
        <f>+E34+E31+E26</f>
        <v>1254000</v>
      </c>
      <c r="F35" s="34"/>
      <c r="G35" s="34">
        <f>+G34+G31+G26</f>
        <v>-863484.08699999994</v>
      </c>
    </row>
    <row r="36" spans="1:7" ht="5.25" customHeight="1">
      <c r="C36" s="33"/>
      <c r="D36" s="33"/>
      <c r="E36" s="33"/>
      <c r="F36" s="33"/>
      <c r="G36" s="33"/>
    </row>
    <row r="37" spans="1:7">
      <c r="A37" s="30" t="s">
        <v>305</v>
      </c>
      <c r="C37" s="33"/>
      <c r="D37" s="33"/>
      <c r="E37" s="33"/>
      <c r="F37" s="33"/>
      <c r="G37" s="33"/>
    </row>
    <row r="38" spans="1:7">
      <c r="A38" s="31" t="s">
        <v>306</v>
      </c>
      <c r="C38" s="33">
        <v>5030.3519999999999</v>
      </c>
      <c r="D38" s="33"/>
      <c r="E38" s="33">
        <v>192000</v>
      </c>
      <c r="F38" s="33"/>
      <c r="G38" s="33">
        <f t="shared" ref="G38:G42" si="3">+C38-E38</f>
        <v>-186969.64799999999</v>
      </c>
    </row>
    <row r="39" spans="1:7">
      <c r="A39" s="31" t="s">
        <v>307</v>
      </c>
      <c r="C39" s="33">
        <v>10527.945</v>
      </c>
      <c r="D39" s="33"/>
      <c r="E39" s="33">
        <v>262000</v>
      </c>
      <c r="F39" s="33"/>
      <c r="G39" s="33">
        <f t="shared" si="3"/>
        <v>-251472.05499999999</v>
      </c>
    </row>
    <row r="40" spans="1:7">
      <c r="A40" s="31" t="s">
        <v>308</v>
      </c>
      <c r="C40" s="33">
        <v>32237.995999999999</v>
      </c>
      <c r="D40" s="33"/>
      <c r="E40" s="33">
        <v>424000</v>
      </c>
      <c r="F40" s="33"/>
      <c r="G40" s="33">
        <f t="shared" si="3"/>
        <v>-391762.00400000002</v>
      </c>
    </row>
    <row r="41" spans="1:7">
      <c r="A41" s="31" t="s">
        <v>309</v>
      </c>
      <c r="C41" s="33">
        <v>49327.3</v>
      </c>
      <c r="D41" s="33"/>
      <c r="E41" s="33">
        <v>135000</v>
      </c>
      <c r="F41" s="33"/>
      <c r="G41" s="33">
        <f t="shared" si="3"/>
        <v>-85672.7</v>
      </c>
    </row>
    <row r="42" spans="1:7">
      <c r="A42" s="31" t="s">
        <v>310</v>
      </c>
      <c r="C42" s="33"/>
      <c r="D42" s="33"/>
      <c r="E42" s="33">
        <v>5000</v>
      </c>
      <c r="F42" s="33"/>
      <c r="G42" s="33">
        <f t="shared" si="3"/>
        <v>-5000</v>
      </c>
    </row>
    <row r="43" spans="1:7">
      <c r="A43" s="24" t="s">
        <v>311</v>
      </c>
      <c r="C43" s="34">
        <f>+SUM(C38:C42)</f>
        <v>97123.592999999993</v>
      </c>
      <c r="D43" s="34"/>
      <c r="E43" s="34">
        <f>+SUM(E38:E42)</f>
        <v>1018000</v>
      </c>
      <c r="F43" s="34"/>
      <c r="G43" s="34">
        <f>+SUM(G38:G42)</f>
        <v>-920876.40699999989</v>
      </c>
    </row>
    <row r="44" spans="1:7" ht="5.25" customHeight="1">
      <c r="C44" s="33"/>
      <c r="D44" s="33"/>
      <c r="E44" s="33"/>
      <c r="F44" s="33"/>
      <c r="G44" s="33"/>
    </row>
    <row r="45" spans="1:7" ht="15.75" thickBot="1">
      <c r="A45" s="32" t="s">
        <v>312</v>
      </c>
      <c r="B45" s="24"/>
      <c r="C45" s="35">
        <f>+C35+C43</f>
        <v>487639.50599999994</v>
      </c>
      <c r="D45" s="35"/>
      <c r="E45" s="35">
        <f>+E35+E43</f>
        <v>2272000</v>
      </c>
      <c r="F45" s="35"/>
      <c r="G45" s="35">
        <f>+G35+G43</f>
        <v>-1784360.4939999999</v>
      </c>
    </row>
    <row r="46" spans="1:7" ht="15.75" thickTop="1"/>
  </sheetData>
  <sortState xmlns:xlrd2="http://schemas.microsoft.com/office/spreadsheetml/2017/richdata2" ref="A6:E24">
    <sortCondition descending="1" ref="E6:E24"/>
  </sortState>
  <mergeCells count="1">
    <mergeCell ref="A1:G1"/>
  </mergeCells>
  <pageMargins left="0.7" right="0.7" top="0.75" bottom="0.75" header="0.3" footer="0.3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32653-6E24-4F88-97FF-9755949968A6}">
  <sheetPr>
    <pageSetUpPr fitToPage="1"/>
  </sheetPr>
  <dimension ref="B1:R45"/>
  <sheetViews>
    <sheetView showGridLines="0" zoomScaleNormal="100" workbookViewId="0">
      <selection activeCell="B58" sqref="B58"/>
    </sheetView>
  </sheetViews>
  <sheetFormatPr defaultRowHeight="15"/>
  <cols>
    <col min="2" max="2" width="35.42578125" customWidth="1"/>
    <col min="3" max="3" width="11.28515625" customWidth="1"/>
    <col min="4" max="4" width="4" customWidth="1"/>
    <col min="5" max="5" width="11.28515625" customWidth="1"/>
    <col min="6" max="6" width="3.7109375" customWidth="1"/>
    <col min="7" max="7" width="11.28515625" customWidth="1"/>
    <col min="8" max="8" width="3.7109375" customWidth="1"/>
    <col min="9" max="9" width="12" customWidth="1"/>
    <col min="10" max="10" width="12.5703125" customWidth="1"/>
    <col min="13" max="13" width="9.5703125" bestFit="1" customWidth="1"/>
  </cols>
  <sheetData>
    <row r="1" spans="2:18" ht="21">
      <c r="B1" s="57" t="s">
        <v>324</v>
      </c>
      <c r="C1" s="57"/>
      <c r="D1" s="57"/>
      <c r="E1" s="57"/>
      <c r="F1" s="57"/>
      <c r="G1" s="57"/>
      <c r="H1" s="49"/>
    </row>
    <row r="2" spans="2:18" ht="6" customHeight="1"/>
    <row r="3" spans="2:18">
      <c r="B3" s="53"/>
      <c r="C3" s="58" t="s">
        <v>315</v>
      </c>
      <c r="D3" s="58"/>
      <c r="E3" s="58"/>
      <c r="F3" s="58"/>
      <c r="G3" s="58"/>
      <c r="H3" s="48"/>
    </row>
    <row r="4" spans="2:18" ht="6" customHeight="1"/>
    <row r="5" spans="2:18">
      <c r="B5" s="24"/>
      <c r="C5" s="44" t="s">
        <v>336</v>
      </c>
      <c r="D5" s="45"/>
      <c r="E5" s="44" t="s">
        <v>330</v>
      </c>
      <c r="F5" s="44"/>
      <c r="G5" s="44" t="s">
        <v>278</v>
      </c>
      <c r="H5" s="44"/>
    </row>
    <row r="6" spans="2:18">
      <c r="B6" s="24"/>
      <c r="C6" s="44" t="s">
        <v>331</v>
      </c>
      <c r="D6" s="45"/>
      <c r="E6" s="44" t="s">
        <v>331</v>
      </c>
      <c r="F6" s="44"/>
      <c r="G6" s="44"/>
      <c r="H6" s="44"/>
    </row>
    <row r="7" spans="2:18">
      <c r="B7" s="45" t="s">
        <v>316</v>
      </c>
    </row>
    <row r="8" spans="2:18">
      <c r="B8" s="47" t="s">
        <v>317</v>
      </c>
      <c r="C8" s="36">
        <v>2667040</v>
      </c>
      <c r="D8" s="36"/>
      <c r="E8" s="36">
        <v>2690918.1469999999</v>
      </c>
      <c r="F8" s="36"/>
      <c r="G8" s="36">
        <f>+E8-C8</f>
        <v>23878.146999999881</v>
      </c>
      <c r="H8" s="36"/>
      <c r="J8" s="37"/>
      <c r="L8" s="37"/>
      <c r="M8" s="37"/>
      <c r="N8" s="37"/>
      <c r="O8" s="37"/>
      <c r="P8" s="37"/>
      <c r="Q8" s="37"/>
      <c r="R8" s="37"/>
    </row>
    <row r="9" spans="2:18">
      <c r="B9" s="47" t="s">
        <v>318</v>
      </c>
      <c r="C9" s="36">
        <v>730643.51199999999</v>
      </c>
      <c r="D9" s="36"/>
      <c r="E9" s="36">
        <v>732148.33200000005</v>
      </c>
      <c r="F9" s="36"/>
      <c r="G9" s="36">
        <f t="shared" ref="G9:G10" si="0">+E9-C9</f>
        <v>1504.8200000000652</v>
      </c>
      <c r="H9" s="36"/>
      <c r="J9" s="37"/>
      <c r="L9" s="37"/>
      <c r="M9" s="37"/>
      <c r="N9" s="37"/>
      <c r="O9" s="37"/>
      <c r="P9" s="37"/>
      <c r="Q9" s="37"/>
      <c r="R9" s="37"/>
    </row>
    <row r="10" spans="2:18">
      <c r="B10" s="47" t="s">
        <v>319</v>
      </c>
      <c r="C10" s="36">
        <v>1669832.6059999999</v>
      </c>
      <c r="D10" s="36"/>
      <c r="E10" s="36">
        <v>1672536.737</v>
      </c>
      <c r="F10" s="36"/>
      <c r="G10" s="36">
        <f t="shared" si="0"/>
        <v>2704.1310000000522</v>
      </c>
      <c r="H10" s="36"/>
      <c r="J10" s="37"/>
      <c r="L10" s="37"/>
      <c r="M10" s="37"/>
      <c r="N10" s="37"/>
      <c r="O10" s="37"/>
      <c r="P10" s="37"/>
      <c r="Q10" s="37"/>
      <c r="R10" s="37"/>
    </row>
    <row r="11" spans="2:18">
      <c r="C11" s="40">
        <f>+SUM(C8:C10)</f>
        <v>5067516.1179999998</v>
      </c>
      <c r="D11" s="40"/>
      <c r="E11" s="40">
        <f>+SUM(E8:E10)</f>
        <v>5095603.216</v>
      </c>
      <c r="F11" s="40"/>
      <c r="G11" s="40">
        <f>+SUM(G8:G10)</f>
        <v>28087.097999999998</v>
      </c>
      <c r="H11" s="54"/>
      <c r="J11" s="38"/>
      <c r="K11" s="24"/>
      <c r="L11" s="38"/>
      <c r="M11" s="38"/>
      <c r="N11" s="38"/>
      <c r="O11" s="38"/>
      <c r="P11" s="38"/>
      <c r="Q11" s="38"/>
      <c r="R11" s="37"/>
    </row>
    <row r="12" spans="2:18" ht="6" customHeight="1">
      <c r="C12" s="36"/>
      <c r="D12" s="36"/>
      <c r="E12" s="36"/>
      <c r="F12" s="36"/>
      <c r="G12" s="36"/>
      <c r="H12" s="36"/>
      <c r="L12" s="37"/>
      <c r="M12" s="37"/>
      <c r="N12" s="37"/>
      <c r="O12" s="37"/>
      <c r="P12" s="37"/>
      <c r="Q12" s="37"/>
      <c r="R12" s="37"/>
    </row>
    <row r="13" spans="2:18">
      <c r="B13" s="45" t="s">
        <v>320</v>
      </c>
      <c r="C13" s="36"/>
      <c r="D13" s="36"/>
      <c r="E13" s="36"/>
      <c r="F13" s="36"/>
      <c r="G13" s="36"/>
      <c r="H13" s="36"/>
      <c r="L13" s="37"/>
      <c r="M13" s="37"/>
      <c r="N13" s="37"/>
      <c r="O13" s="37"/>
      <c r="P13" s="37"/>
      <c r="Q13" s="37"/>
      <c r="R13" s="37"/>
    </row>
    <row r="14" spans="2:18">
      <c r="B14" s="47" t="s">
        <v>321</v>
      </c>
      <c r="C14" s="36">
        <v>1937123.95</v>
      </c>
      <c r="D14" s="36"/>
      <c r="E14" s="36">
        <v>1925049.96</v>
      </c>
      <c r="F14" s="36"/>
      <c r="G14" s="36">
        <f t="shared" ref="G14:G16" si="1">+E14-C14</f>
        <v>-12073.989999999991</v>
      </c>
      <c r="H14" s="36"/>
      <c r="J14" s="37"/>
      <c r="L14" s="37"/>
      <c r="M14" s="37"/>
      <c r="N14" s="37"/>
      <c r="O14" s="37"/>
      <c r="P14" s="37"/>
      <c r="Q14" s="37"/>
      <c r="R14" s="37"/>
    </row>
    <row r="15" spans="2:18">
      <c r="B15" s="47" t="s">
        <v>322</v>
      </c>
      <c r="C15" s="36">
        <v>2814149.1549999998</v>
      </c>
      <c r="D15" s="36"/>
      <c r="E15" s="36">
        <v>2847496.162</v>
      </c>
      <c r="F15" s="36"/>
      <c r="G15" s="36">
        <f t="shared" si="1"/>
        <v>33347.007000000216</v>
      </c>
      <c r="H15" s="36"/>
      <c r="J15" s="37"/>
      <c r="L15" s="37"/>
      <c r="M15" s="37"/>
      <c r="N15" s="37"/>
      <c r="O15" s="37"/>
      <c r="P15" s="37"/>
      <c r="Q15" s="37"/>
      <c r="R15" s="37"/>
    </row>
    <row r="16" spans="2:18">
      <c r="B16" s="47" t="s">
        <v>5</v>
      </c>
      <c r="C16" s="36">
        <v>133511.54</v>
      </c>
      <c r="D16" s="36"/>
      <c r="E16" s="36">
        <v>137328.679</v>
      </c>
      <c r="F16" s="36"/>
      <c r="G16" s="36">
        <f t="shared" si="1"/>
        <v>3817.1389999999956</v>
      </c>
      <c r="H16" s="36"/>
      <c r="J16" s="37"/>
      <c r="L16" s="37"/>
      <c r="M16" s="37"/>
      <c r="N16" s="37"/>
      <c r="O16" s="37"/>
      <c r="P16" s="37"/>
      <c r="Q16" s="37"/>
      <c r="R16" s="37"/>
    </row>
    <row r="17" spans="2:18">
      <c r="C17" s="40">
        <f>+SUM(C14:C16)</f>
        <v>4884784.6449999996</v>
      </c>
      <c r="D17" s="40"/>
      <c r="E17" s="40">
        <f>+SUM(E14:E16)</f>
        <v>4909874.800999999</v>
      </c>
      <c r="F17" s="40"/>
      <c r="G17" s="40">
        <f>+SUM(G14:G16)</f>
        <v>25090.156000000221</v>
      </c>
      <c r="H17" s="54"/>
      <c r="J17" s="38"/>
      <c r="K17" s="24"/>
      <c r="L17" s="38"/>
      <c r="M17" s="38"/>
      <c r="N17" s="38"/>
      <c r="O17" s="38"/>
      <c r="P17" s="38"/>
      <c r="Q17" s="38"/>
      <c r="R17" s="37"/>
    </row>
    <row r="18" spans="2:18" ht="6" customHeight="1">
      <c r="C18" s="36"/>
      <c r="D18" s="36"/>
      <c r="E18" s="36"/>
      <c r="F18" s="36"/>
      <c r="G18" s="36"/>
      <c r="H18" s="36"/>
      <c r="L18" s="37"/>
      <c r="M18" s="37"/>
      <c r="N18" s="37"/>
      <c r="O18" s="37"/>
      <c r="P18" s="37"/>
      <c r="Q18" s="37"/>
      <c r="R18" s="37"/>
    </row>
    <row r="19" spans="2:18">
      <c r="B19" s="45" t="s">
        <v>340</v>
      </c>
      <c r="C19" s="41">
        <f>+C11-C17</f>
        <v>182731.47300000023</v>
      </c>
      <c r="D19" s="41"/>
      <c r="E19" s="41">
        <f>+E11-E17</f>
        <v>185728.41500000097</v>
      </c>
      <c r="F19" s="41"/>
      <c r="G19" s="41">
        <f t="shared" ref="G19" si="2">+E19-C19</f>
        <v>2996.9420000007376</v>
      </c>
      <c r="H19" s="41"/>
      <c r="I19" s="36"/>
      <c r="J19" s="37"/>
      <c r="L19" s="37"/>
      <c r="M19" s="37"/>
      <c r="N19" s="37"/>
      <c r="O19" s="37"/>
      <c r="P19" s="37"/>
      <c r="Q19" s="37"/>
      <c r="R19" s="37"/>
    </row>
    <row r="20" spans="2:18" ht="6" customHeight="1">
      <c r="C20" s="36"/>
      <c r="D20" s="36"/>
      <c r="E20" s="36"/>
      <c r="F20" s="36"/>
      <c r="G20" s="36"/>
      <c r="H20" s="36"/>
      <c r="L20" s="37"/>
      <c r="M20" s="37"/>
      <c r="N20" s="37"/>
      <c r="O20" s="37"/>
      <c r="P20" s="37"/>
      <c r="Q20" s="37"/>
      <c r="R20" s="37"/>
    </row>
    <row r="21" spans="2:18">
      <c r="B21" s="47" t="s">
        <v>323</v>
      </c>
      <c r="C21" s="36">
        <v>562801.98100000003</v>
      </c>
      <c r="D21" s="36"/>
      <c r="E21" s="36">
        <v>316775.58399999997</v>
      </c>
      <c r="F21" s="36"/>
      <c r="G21" s="36">
        <f t="shared" ref="G21:G23" si="3">+E21-C21</f>
        <v>-246026.39700000006</v>
      </c>
      <c r="H21" s="36"/>
      <c r="J21" s="37"/>
      <c r="L21" s="37"/>
      <c r="M21" s="37"/>
      <c r="N21" s="37"/>
      <c r="O21" s="37"/>
      <c r="P21" s="37"/>
      <c r="Q21" s="37"/>
      <c r="R21" s="37"/>
    </row>
    <row r="22" spans="2:18" ht="6" customHeight="1">
      <c r="C22" s="36"/>
      <c r="D22" s="36"/>
      <c r="E22" s="36"/>
      <c r="F22" s="36"/>
      <c r="G22" s="36"/>
      <c r="H22" s="36"/>
      <c r="L22" s="37"/>
      <c r="M22" s="37"/>
      <c r="N22" s="37"/>
      <c r="O22" s="37"/>
      <c r="P22" s="37"/>
      <c r="Q22" s="37"/>
      <c r="R22" s="37"/>
    </row>
    <row r="23" spans="2:18">
      <c r="B23" s="47" t="s">
        <v>237</v>
      </c>
      <c r="C23" s="39">
        <v>9249.9989999999998</v>
      </c>
      <c r="D23" s="39"/>
      <c r="E23" s="39">
        <v>9250.0030000000006</v>
      </c>
      <c r="F23" s="39"/>
      <c r="G23" s="39">
        <f t="shared" si="3"/>
        <v>4.0000000008149073E-3</v>
      </c>
      <c r="H23" s="55"/>
      <c r="J23" s="37"/>
      <c r="L23" s="37"/>
      <c r="M23" s="37"/>
      <c r="N23" s="37"/>
      <c r="O23" s="37"/>
      <c r="P23" s="37"/>
      <c r="Q23" s="37"/>
      <c r="R23" s="37"/>
    </row>
    <row r="24" spans="2:18" ht="6" customHeight="1">
      <c r="C24" s="36"/>
      <c r="D24" s="36"/>
      <c r="E24" s="36"/>
      <c r="F24" s="36"/>
      <c r="G24" s="36"/>
      <c r="H24" s="36"/>
      <c r="L24" s="37"/>
      <c r="M24" s="37"/>
      <c r="N24" s="37"/>
      <c r="O24" s="37"/>
      <c r="P24" s="37"/>
      <c r="Q24" s="37"/>
      <c r="R24" s="37"/>
    </row>
    <row r="25" spans="2:18" ht="15.75" thickBot="1">
      <c r="B25" s="24" t="s">
        <v>335</v>
      </c>
      <c r="C25" s="42">
        <f>+C19-C21-C23</f>
        <v>-389320.50699999981</v>
      </c>
      <c r="D25" s="42"/>
      <c r="E25" s="42">
        <f>+E19-E21-E23</f>
        <v>-140297.171999999</v>
      </c>
      <c r="F25" s="42"/>
      <c r="G25" s="42">
        <f>+G19-G21-G23</f>
        <v>249023.33500000078</v>
      </c>
      <c r="H25" s="54"/>
      <c r="J25" s="37"/>
      <c r="L25" s="37"/>
      <c r="M25" s="37"/>
      <c r="N25" s="37"/>
      <c r="O25" s="37"/>
      <c r="P25" s="37"/>
      <c r="Q25" s="37"/>
      <c r="R25" s="37"/>
    </row>
    <row r="26" spans="2:18" ht="15.75" thickTop="1">
      <c r="B26" s="53" t="s">
        <v>277</v>
      </c>
      <c r="C26" s="54"/>
      <c r="D26" s="54"/>
      <c r="E26" s="54"/>
      <c r="F26" s="54"/>
      <c r="G26" s="54"/>
      <c r="H26" s="54"/>
      <c r="J26" s="37"/>
      <c r="L26" s="37"/>
      <c r="M26" s="37"/>
      <c r="N26" s="37"/>
      <c r="O26" s="37"/>
      <c r="P26" s="37"/>
      <c r="Q26" s="37"/>
      <c r="R26" s="37"/>
    </row>
    <row r="28" spans="2:18" ht="21">
      <c r="B28" s="57" t="s">
        <v>350</v>
      </c>
      <c r="C28" s="57"/>
      <c r="D28" s="57"/>
      <c r="E28" s="57"/>
      <c r="F28" s="57"/>
      <c r="G28" s="57"/>
      <c r="H28" s="49"/>
    </row>
    <row r="29" spans="2:18" ht="6" customHeight="1"/>
    <row r="30" spans="2:18">
      <c r="C30" s="58" t="s">
        <v>315</v>
      </c>
      <c r="D30" s="58"/>
      <c r="E30" s="58"/>
      <c r="F30" s="58"/>
      <c r="G30" s="58"/>
      <c r="H30" s="48"/>
    </row>
    <row r="31" spans="2:18" ht="6" customHeight="1"/>
    <row r="32" spans="2:18">
      <c r="B32" s="24"/>
      <c r="C32" s="44" t="s">
        <v>336</v>
      </c>
      <c r="D32" s="45"/>
      <c r="E32" s="44" t="s">
        <v>330</v>
      </c>
      <c r="F32" s="44"/>
      <c r="G32" s="44" t="s">
        <v>278</v>
      </c>
      <c r="H32" s="44"/>
    </row>
    <row r="33" spans="2:8">
      <c r="B33" s="24"/>
      <c r="C33" s="44" t="s">
        <v>331</v>
      </c>
      <c r="D33" s="45"/>
      <c r="E33" s="44" t="s">
        <v>331</v>
      </c>
      <c r="F33" s="44"/>
      <c r="G33" s="44"/>
      <c r="H33" s="44"/>
    </row>
    <row r="34" spans="2:8" ht="6" customHeight="1"/>
    <row r="35" spans="2:8">
      <c r="B35" s="24" t="s">
        <v>341</v>
      </c>
    </row>
    <row r="36" spans="2:8">
      <c r="B36" s="50" t="s">
        <v>342</v>
      </c>
      <c r="C36" s="38">
        <f>+C25</f>
        <v>-389320.50699999981</v>
      </c>
      <c r="D36" s="24"/>
      <c r="E36" s="38">
        <f>+E25</f>
        <v>-140297.171999999</v>
      </c>
      <c r="F36" s="24"/>
      <c r="G36" s="38">
        <f>+G25</f>
        <v>249023.33500000078</v>
      </c>
      <c r="H36" s="38"/>
    </row>
    <row r="37" spans="2:8">
      <c r="B37" s="46" t="s">
        <v>343</v>
      </c>
      <c r="C37" s="37"/>
      <c r="D37" s="37"/>
      <c r="E37" s="37"/>
      <c r="F37" s="37"/>
      <c r="G37" s="37"/>
      <c r="H37" s="37"/>
    </row>
    <row r="38" spans="2:8">
      <c r="B38" s="47" t="s">
        <v>5</v>
      </c>
      <c r="C38" s="37">
        <f>+C16</f>
        <v>133511.54</v>
      </c>
      <c r="D38" s="37"/>
      <c r="E38" s="37">
        <f>+E16</f>
        <v>137328.679</v>
      </c>
      <c r="F38" s="37"/>
      <c r="G38" s="37">
        <f>+G16</f>
        <v>3817.1389999999956</v>
      </c>
      <c r="H38" s="37"/>
    </row>
    <row r="39" spans="2:8">
      <c r="B39" s="47" t="s">
        <v>344</v>
      </c>
      <c r="C39" s="37">
        <v>442991.54100000003</v>
      </c>
      <c r="D39" s="37"/>
      <c r="E39" s="37">
        <v>233843.59700000001</v>
      </c>
      <c r="F39" s="37"/>
      <c r="G39" s="37">
        <f>+E39-C39</f>
        <v>-209147.94400000002</v>
      </c>
      <c r="H39" s="37"/>
    </row>
    <row r="40" spans="2:8">
      <c r="B40" s="47" t="s">
        <v>346</v>
      </c>
      <c r="C40" s="37"/>
      <c r="D40" s="37"/>
      <c r="E40" s="37"/>
      <c r="F40" s="37"/>
      <c r="G40" s="37"/>
      <c r="H40" s="37"/>
    </row>
    <row r="41" spans="2:8">
      <c r="B41" s="47" t="s">
        <v>347</v>
      </c>
      <c r="C41" s="37"/>
      <c r="D41" s="37"/>
      <c r="E41" s="37"/>
      <c r="F41" s="37"/>
      <c r="G41" s="37"/>
      <c r="H41" s="37"/>
    </row>
    <row r="42" spans="2:8">
      <c r="B42" s="47" t="s">
        <v>348</v>
      </c>
      <c r="C42" s="37">
        <f>221000/4</f>
        <v>55250</v>
      </c>
      <c r="D42" s="37"/>
      <c r="E42" s="37">
        <f>221000/4</f>
        <v>55250</v>
      </c>
      <c r="F42" s="37"/>
      <c r="G42" s="37">
        <f>+E42-C42</f>
        <v>0</v>
      </c>
      <c r="H42" s="37"/>
    </row>
    <row r="43" spans="2:8">
      <c r="B43" s="47" t="s">
        <v>349</v>
      </c>
      <c r="C43" s="37"/>
      <c r="D43" s="37"/>
      <c r="E43" s="37"/>
      <c r="F43" s="37"/>
      <c r="G43" s="37"/>
      <c r="H43" s="37"/>
    </row>
    <row r="44" spans="2:8">
      <c r="B44" s="50" t="s">
        <v>345</v>
      </c>
      <c r="C44" s="51">
        <f>+C36+C38+C39+C40+C41+C42+C43</f>
        <v>242432.57400000023</v>
      </c>
      <c r="D44" s="52"/>
      <c r="E44" s="51">
        <f>+E36+E38+E39+E40+E41+E42+E43</f>
        <v>286125.10400000098</v>
      </c>
      <c r="F44" s="52"/>
      <c r="G44" s="51">
        <f>+G36+G38+G39+G40+G41+G42+G43</f>
        <v>43692.530000000756</v>
      </c>
      <c r="H44" s="38"/>
    </row>
    <row r="45" spans="2:8">
      <c r="B45" s="53" t="s">
        <v>277</v>
      </c>
    </row>
  </sheetData>
  <mergeCells count="4">
    <mergeCell ref="C3:G3"/>
    <mergeCell ref="B1:G1"/>
    <mergeCell ref="C30:G30"/>
    <mergeCell ref="B28:G28"/>
  </mergeCells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Aðalskjal</vt:lpstr>
      <vt:lpstr>Fjárfestingar</vt:lpstr>
      <vt:lpstr>Rekstrarreikningur</vt:lpstr>
      <vt:lpstr>Rekstrarreikningur!Print_Area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Pétur Jens Lockton</dc:creator>
  <cp:lastModifiedBy>Pétur Jens Lockton</cp:lastModifiedBy>
  <cp:lastPrinted>2023-05-31T11:03:12Z</cp:lastPrinted>
  <dcterms:created xsi:type="dcterms:W3CDTF">2023-05-30T14:23:12Z</dcterms:created>
  <dcterms:modified xsi:type="dcterms:W3CDTF">2023-06-14T13:59:12Z</dcterms:modified>
</cp:coreProperties>
</file>