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Bokhald\2021 Rekstur\Rekstraryfirlit deilda 2021\"/>
    </mc:Choice>
  </mc:AlternateContent>
  <xr:revisionPtr revIDLastSave="0" documentId="13_ncr:1_{F448CB9F-D04A-493B-B7A2-8E06B93DB98B}" xr6:coauthVersionLast="47" xr6:coauthVersionMax="47" xr10:uidLastSave="{00000000-0000-0000-0000-000000000000}"/>
  <bookViews>
    <workbookView xWindow="29640" yWindow="510" windowWidth="23865" windowHeight="13950" xr2:uid="{F9A76334-1E3F-40EF-A367-601DDE150A0D}"/>
  </bookViews>
  <sheets>
    <sheet name="Aðalskjal" sheetId="5" r:id="rId1"/>
    <sheet name="Fjárfestingar" sheetId="3" r:id="rId2"/>
    <sheet name="Rekstrarreikningu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3" i="5" l="1"/>
  <c r="K154" i="5"/>
  <c r="K155" i="5"/>
  <c r="K141" i="5"/>
  <c r="G135" i="5"/>
  <c r="I135" i="5" s="1"/>
  <c r="I203" i="5" s="1"/>
  <c r="I235" i="5" s="1"/>
  <c r="E135" i="5"/>
  <c r="E141" i="5"/>
  <c r="I152" i="5"/>
  <c r="K152" i="5" s="1"/>
  <c r="I151" i="5"/>
  <c r="K151" i="5" s="1"/>
  <c r="H151" i="5"/>
  <c r="H152" i="5"/>
  <c r="K135" i="5" l="1"/>
  <c r="J4" i="5"/>
  <c r="F4" i="5"/>
  <c r="D4" i="5"/>
  <c r="C4" i="5"/>
  <c r="B4" i="5"/>
  <c r="E4" i="5" l="1"/>
  <c r="H4" i="5"/>
  <c r="G4" i="5" l="1"/>
  <c r="I4" i="5" s="1"/>
  <c r="K4" i="5" s="1"/>
</calcChain>
</file>

<file path=xl/sharedStrings.xml><?xml version="1.0" encoding="utf-8"?>
<sst xmlns="http://schemas.openxmlformats.org/spreadsheetml/2006/main" count="242" uniqueCount="240">
  <si>
    <t>00  SKATTTEKJUR</t>
  </si>
  <si>
    <t>00010  Útsvar</t>
  </si>
  <si>
    <t>00060  Fasteignaskattur</t>
  </si>
  <si>
    <t>00110  Framlög úr Jöfnunarsjóði</t>
  </si>
  <si>
    <t>00350  Lóðarleiga</t>
  </si>
  <si>
    <t>02  FÉLAGSÞJÓNUSTA</t>
  </si>
  <si>
    <t>02010  Fjölskyldunefnd</t>
  </si>
  <si>
    <t>02020  Skrifstofa félagsþjónustu</t>
  </si>
  <si>
    <t>02110  Fjárhagsaðstoð</t>
  </si>
  <si>
    <t>02180  Sérstakur húsnæðisstuðningur</t>
  </si>
  <si>
    <t>02190  Önnur félagsleg aðstoð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</si>
  <si>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</si>
  <si>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</si>
  <si>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</si>
  <si>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</si>
  <si>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</si>
  <si>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</si>
  <si>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</si>
  <si>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02520  NPA þjónusta</t>
  </si>
  <si>
    <t>02564  Hulduhlíð búsetukjarni</t>
  </si>
  <si>
    <t>02565  Klapparhlíð búsetukjarni</t>
  </si>
  <si>
    <t>02566  Þverholt búsetukjarni</t>
  </si>
  <si>
    <t>02567  Heimili fyrir börn</t>
  </si>
  <si>
    <t>02569  Áfangaheimili fyrir geðfatlaða</t>
  </si>
  <si>
    <t>02570  Skammtímavistun fyrir fatlaða</t>
  </si>
  <si>
    <t>02580  Dagþjónusta fyrir fatlaða</t>
  </si>
  <si>
    <t>02590  Stuðningsfjölskyldur</t>
  </si>
  <si>
    <t>02710  Ýmis lögbundin framlög</t>
  </si>
  <si>
    <t>02810  Ýmsir styrkir - félagsmál</t>
  </si>
  <si>
    <t>03  HEILBRIGÐISMÁL</t>
  </si>
  <si>
    <t>03220  Heilbrigðiseftirlit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</si>
  <si>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</si>
  <si>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</si>
  <si>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</si>
  <si>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</si>
  <si>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</si>
  <si>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</si>
  <si>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</si>
  <si>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</si>
  <si>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</si>
  <si>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</si>
  <si>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</si>
  <si>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04202  Kvíslarskóli</t>
  </si>
  <si>
    <t xml:space="preserve">04203  Krikaskóli </t>
  </si>
  <si>
    <t xml:space="preserve">04205  Lágafellsskóli </t>
  </si>
  <si>
    <t xml:space="preserve">04206  Helgafellsskóli </t>
  </si>
  <si>
    <t xml:space="preserve">04208  Höfðaberg </t>
  </si>
  <si>
    <t>04270  Nemendur í öðrum skólum</t>
  </si>
  <si>
    <t>04281  Frístundasel Varmárskóla</t>
  </si>
  <si>
    <t>04285  Frístundasel Lágafellsskóla</t>
  </si>
  <si>
    <t>04289  Frístund fatlaðra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</si>
  <si>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</si>
  <si>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</si>
  <si>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</si>
  <si>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</si>
  <si>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</si>
  <si>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04520  Umferðarskólinn ungir vegfarendur</t>
  </si>
  <si>
    <t>04810  Ýmsir styrkir - fræðslumál</t>
  </si>
  <si>
    <t>05  MENNINGARMÁL</t>
  </si>
  <si>
    <t>05010  Menningar- og nýsköpunarnefnd</t>
  </si>
  <si>
    <t>05030  Laxnesssetur</t>
  </si>
  <si>
    <t>05220  Bókasafn</t>
  </si>
  <si>
    <t>05310  Héraðskjalasafn</t>
  </si>
  <si>
    <t>05510  Lista og menningarsjóður</t>
  </si>
  <si>
    <t>05520  Listasalur</t>
  </si>
  <si>
    <t>05720  Þjóðhátíð 17. júní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</si>
  <si>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</si>
  <si>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</si>
  <si>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</si>
  <si>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</si>
  <si>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</si>
  <si>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</si>
  <si>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</si>
  <si>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</si>
  <si>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</si>
  <si>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</si>
  <si>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</si>
  <si>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</si>
  <si>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</si>
  <si>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</si>
  <si>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</si>
  <si>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</si>
  <si>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</si>
  <si>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</si>
  <si>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</si>
  <si>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</si>
  <si>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</si>
  <si>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</si>
  <si>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</si>
  <si>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</si>
  <si>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</si>
  <si>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07410  Almannavarnanefnd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</si>
  <si>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</si>
  <si>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</si>
  <si>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</si>
  <si>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</si>
  <si>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</si>
  <si>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</si>
  <si>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</si>
  <si>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</si>
  <si>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</si>
  <si>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</si>
  <si>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</si>
  <si>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</si>
  <si>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</si>
  <si>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</si>
  <si>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</si>
  <si>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</si>
  <si>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</si>
  <si>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</si>
  <si>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</si>
  <si>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</si>
  <si>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</si>
  <si>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</si>
  <si>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</si>
  <si>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</si>
  <si>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</si>
  <si>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11020  Umhverfisdeild</t>
  </si>
  <si>
    <t>11310  Garðyrkjudeild</t>
  </si>
  <si>
    <t>11410  Opin svæði</t>
  </si>
  <si>
    <t>11430  Leikvellir</t>
  </si>
  <si>
    <t>11440  Garðlönd</t>
  </si>
  <si>
    <t>11610  Jólaskreytingar</t>
  </si>
  <si>
    <t>11710  Minka- og refaeyðing</t>
  </si>
  <si>
    <t>11810  Styrkir</t>
  </si>
  <si>
    <t>13  ATVINNUMÁL</t>
  </si>
  <si>
    <t>13210  Landbúnaður</t>
  </si>
  <si>
    <t>21  SAMEIGNINLEGUR KOSTNAÐUR</t>
  </si>
  <si>
    <t>21010  Bæjarstjórn</t>
  </si>
  <si>
    <t>21030  Bæjarráð</t>
  </si>
  <si>
    <t>21040  Lýðræðis- og mannréttindanefnd</t>
  </si>
  <si>
    <t>21070  Endurskoðun</t>
  </si>
  <si>
    <t>21410  Skrifstofa bæjarfélagsins</t>
  </si>
  <si>
    <t>21420  Fjármáladeild</t>
  </si>
  <si>
    <t>21430  Mannauðsdeild</t>
  </si>
  <si>
    <t>21450  Upplýsingatækni</t>
  </si>
  <si>
    <t>21610  Launanefnd - kjarasamningar</t>
  </si>
  <si>
    <t>21630  Hækkun lífeyrisskuldbindingar</t>
  </si>
  <si>
    <t>21640  Áfallið orlof</t>
  </si>
  <si>
    <t>21710  Vinarbæjartengsl</t>
  </si>
  <si>
    <t>21750  Samstarf sveitafélaga</t>
  </si>
  <si>
    <t>28  FJÁRMUNATEKJUR, FJÁRMAGNSGJÖLD</t>
  </si>
  <si>
    <t>28010  Vaxta- og verðbótatekjur af veltufjármunum</t>
  </si>
  <si>
    <t>28020  Tekjur af eignahlutum</t>
  </si>
  <si>
    <t>28030  Vaxta og verðbótatekjur innri lána</t>
  </si>
  <si>
    <t>28110  Vaxta og verðbótagjöld</t>
  </si>
  <si>
    <t>31  EIGNASJÓÐUR REKSTUR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</si>
  <si>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</si>
  <si>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</si>
  <si>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</si>
  <si>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</si>
  <si>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</si>
  <si>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</si>
  <si>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</si>
  <si>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</si>
  <si>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</si>
  <si>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</si>
  <si>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</si>
  <si>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</si>
  <si>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</si>
  <si>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</si>
  <si>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</si>
  <si>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</si>
  <si>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</si>
  <si>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</si>
  <si>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</si>
  <si>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</si>
  <si>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</si>
  <si>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</si>
  <si>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</si>
  <si>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</si>
  <si>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</si>
  <si>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</si>
  <si>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</si>
  <si>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</si>
  <si>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</si>
  <si>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Íþróttamiðstöðin Klettur -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</si>
  <si>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</si>
  <si>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</si>
  <si>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</si>
  <si>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</si>
  <si>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</si>
  <si>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</si>
  <si>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</si>
  <si>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</si>
  <si>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</si>
  <si>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</si>
  <si>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</si>
  <si>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</si>
  <si>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</si>
  <si>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</si>
  <si>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</si>
  <si>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</si>
  <si>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</si>
  <si>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</si>
  <si>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</si>
  <si>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</si>
  <si>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</si>
  <si>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</si>
  <si>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</si>
  <si>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</si>
  <si>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</si>
  <si>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</si>
  <si>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</si>
  <si>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</si>
  <si>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</si>
  <si>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</si>
  <si>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</si>
  <si>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</si>
  <si>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</si>
  <si>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</si>
  <si>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</si>
  <si>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</si>
  <si>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</si>
  <si>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</si>
  <si>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Málaflokkur / deild</t>
  </si>
  <si>
    <t>Samtals     tekjur</t>
  </si>
  <si>
    <t>Laun og    launatengd    gjöld</t>
  </si>
  <si>
    <t>Breyting lífeyrisskuld-bindinga</t>
  </si>
  <si>
    <t>Annar rekstrar-kostnaður</t>
  </si>
  <si>
    <t>Afskriftir</t>
  </si>
  <si>
    <t>Fjármagns-liðir o.fl.</t>
  </si>
  <si>
    <t>Rekstrar- niðurstaða</t>
  </si>
  <si>
    <t>Fjárhags-áætlun</t>
  </si>
  <si>
    <t>Frávik</t>
  </si>
  <si>
    <t>SAMTALS</t>
  </si>
  <si>
    <t>Millifærslur</t>
  </si>
  <si>
    <t>Rekstrarniðurstaða A- hluta</t>
  </si>
  <si>
    <t>Rekstrarniðurstaða A og B-hluta</t>
  </si>
  <si>
    <t>02510  Akstursþjónusta</t>
  </si>
  <si>
    <t>02595  Frístundaklúbburinn Úlfurinn</t>
  </si>
  <si>
    <t>21110  Kosningar</t>
  </si>
  <si>
    <t/>
  </si>
  <si>
    <t>Mosfellsbær  -  rekstur janúar til desember 2021</t>
  </si>
  <si>
    <t>21820  Óviss útgjöld</t>
  </si>
  <si>
    <t>31010  Gatnagerðagjöld</t>
  </si>
  <si>
    <t>31140  Leikskólinn í Helgafellslandi</t>
  </si>
  <si>
    <t>35  FASTEIGNAFÉLAGIÐ LÆKJARHLÍÐ</t>
  </si>
  <si>
    <t>Fjárfestingayfirlit úr ársreikningi 2021</t>
  </si>
  <si>
    <t>Samtals   gjöld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</si>
</sst>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;\(#,##0\)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Univers 45 Light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41" fontId="10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4" fillId="2" borderId="0" xfId="1" applyFont="1"/>
    <xf numFmtId="3" fontId="1" fillId="2" borderId="0" xfId="1" applyNumberFormat="1" applyFont="1"/>
    <xf numFmtId="0" fontId="5" fillId="2" borderId="1" xfId="1" applyFont="1" applyBorder="1" applyAlignment="1">
      <alignment horizontal="left" wrapText="1"/>
    </xf>
    <xf numFmtId="0" fontId="5" fillId="2" borderId="1" xfId="1" applyFont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0" xfId="0" applyFont="1"/>
    <xf numFmtId="3" fontId="2" fillId="0" borderId="0" xfId="0" applyNumberFormat="1" applyFont="1"/>
    <xf numFmtId="0" fontId="1" fillId="2" borderId="0" xfId="1" applyFont="1"/>
    <xf numFmtId="3" fontId="2" fillId="0" borderId="2" xfId="0" applyNumberFormat="1" applyFont="1" applyBorder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8" fillId="0" borderId="0" xfId="0" applyFont="1"/>
    <xf numFmtId="0" fontId="0" fillId="0" borderId="0" xfId="0" applyBorder="1"/>
    <xf numFmtId="164" fontId="9" fillId="0" borderId="0" xfId="0" applyNumberFormat="1" applyFont="1" applyBorder="1"/>
    <xf numFmtId="3" fontId="0" fillId="0" borderId="0" xfId="0" applyNumberFormat="1" applyBorder="1"/>
    <xf numFmtId="41" fontId="0" fillId="0" borderId="0" xfId="2" applyFont="1"/>
    <xf numFmtId="41" fontId="7" fillId="0" borderId="0" xfId="2" applyFont="1"/>
    <xf numFmtId="41" fontId="2" fillId="0" borderId="0" xfId="2" applyFont="1"/>
    <xf numFmtId="0" fontId="1" fillId="0" borderId="0" xfId="1" applyFont="1" applyFill="1"/>
    <xf numFmtId="3" fontId="1" fillId="0" borderId="0" xfId="1" applyNumberFormat="1" applyFont="1" applyFill="1"/>
    <xf numFmtId="0" fontId="0" fillId="0" borderId="0" xfId="0" applyFill="1"/>
    <xf numFmtId="3" fontId="0" fillId="0" borderId="0" xfId="0" applyNumberFormat="1" applyFill="1"/>
    <xf numFmtId="41" fontId="0" fillId="0" borderId="0" xfId="2" applyFont="1" applyFill="1"/>
    <xf numFmtId="3" fontId="2" fillId="0" borderId="0" xfId="0" applyNumberFormat="1" applyFont="1" applyBorder="1"/>
  </cellXfs>
  <cellStyles count="3">
    <cellStyle name="Accent1" xfId="1" builtinId="29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57357</xdr:colOff>
      <xdr:row>42</xdr:row>
      <xdr:rowOff>151405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BF8EEC-6996-4248-8A2A-501DC1EC4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3417"/>
          <a:ext cx="6809524" cy="79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195826</xdr:colOff>
      <xdr:row>33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B89E5A-23A7-43A3-8513-0388EF19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49426" cy="633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2CAA-0D87-4C37-89BF-74E2E8CC0C68}">
  <sheetPr>
    <pageSetUpPr fitToPage="1"/>
  </sheetPr>
  <dimension ref="A1:Q244"/>
  <sheetViews>
    <sheetView tabSelected="1" zoomScale="80" zoomScaleNormal="80" workbookViewId="0">
      <pane ySplit="3" topLeftCell="A4" activePane="bottomLeft" state="frozen"/>
      <selection pane="bottomLeft" activeCell="A66" sqref="A66"/>
    </sheetView>
  </sheetViews>
  <sheetFormatPr defaultRowHeight="15" outlineLevelRow="1"/>
  <cols>
    <col min="1" max="1" width="42.140625" customWidth="1"/>
    <col min="2" max="8" width="15" customWidth="1"/>
    <col min="9" max="10" width="15.5703125" bestFit="1" customWidth="1"/>
    <col min="11" max="11" width="14.5703125" customWidth="1"/>
    <col min="12" max="12" width="5.42578125" customWidth="1"/>
    <col min="14" max="15" width="14.85546875" bestFit="1" customWidth="1"/>
    <col min="16" max="16" width="15.140625" style="18" bestFit="1" customWidth="1"/>
    <col min="17" max="17" width="13.5703125" bestFit="1" customWidth="1"/>
  </cols>
  <sheetData>
    <row r="1" spans="1:17" ht="23.25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ht="7.5" customHeight="1"/>
    <row r="3" spans="1:17" s="7" customFormat="1" ht="55.9" customHeight="1">
      <c r="A3" s="4" t="s">
        <v>215</v>
      </c>
      <c r="B3" s="5" t="s">
        <v>216</v>
      </c>
      <c r="C3" s="5" t="s">
        <v>217</v>
      </c>
      <c r="D3" s="5" t="s">
        <v>218</v>
      </c>
      <c r="E3" s="5" t="s">
        <v>219</v>
      </c>
      <c r="F3" s="5" t="s">
        <v>220</v>
      </c>
      <c r="G3" s="5" t="s">
        <v>239</v>
      </c>
      <c r="H3" s="5" t="s">
        <v>221</v>
      </c>
      <c r="I3" s="6" t="s">
        <v>222</v>
      </c>
      <c r="J3" s="6" t="s">
        <v>223</v>
      </c>
      <c r="K3" s="6" t="s">
        <v>224</v>
      </c>
      <c r="P3" s="19"/>
    </row>
    <row r="4" spans="1:17" s="8" customFormat="1">
      <c r="A4" s="8" t="s">
        <v>225</v>
      </c>
      <c r="B4" s="9">
        <f>B6+B11+B37+B39+B66+B78+B97+B100+B105+B114+B123+B133+B135+B151+B156+B196+B200+B201+B206+B212+B221+B222+B226+B233</f>
        <v>-14435748975</v>
      </c>
      <c r="C4" s="9">
        <f>C6+C11+C37+C39+C66+C78+C97+C100+C105+C114+C123+C133+C135+C151+C156+C196+C200+C201+C206+C212+C221+C222+C226+C233</f>
        <v>6952441823</v>
      </c>
      <c r="D4" s="9">
        <f>D6+D11+D37+D39+D66+D78+D97+D100+D105+D114+D123+D133+D135+D151+D156+D196+D200+D201+D206+D212+D221+D222+D226+D233</f>
        <v>527056346</v>
      </c>
      <c r="E4" s="9">
        <f>E6+E11+E37+E39+E66+E78+E97+E100+E105+E114+E123+E133+E135+E151+E156+E196+E200+E201+E206+E212+E221+E222+E226+E233</f>
        <v>6010130645</v>
      </c>
      <c r="F4" s="9">
        <f>F6+F11+F37+F39+F66+F78+F97+F100+F105+F114+F123+F133+F135+F151+F156+F196+F200+F201+F206+F212+F221+F222+F226+F233</f>
        <v>521830984</v>
      </c>
      <c r="G4" s="9">
        <f t="shared" ref="G4" si="0">C4+D4+E4+F4</f>
        <v>14011459798</v>
      </c>
      <c r="H4" s="9">
        <f>H6+H11+H37+H39+H66+H78+H97+H100+H105+H114+H123+H133+H135+H151+H156+H196+H200+H201+H206+H212+H221+H222+H226+H233</f>
        <v>985792460</v>
      </c>
      <c r="I4" s="9">
        <f>B4+G4+H4</f>
        <v>561503283</v>
      </c>
      <c r="J4" s="9">
        <f>J6+J11+J37+J39+J66+J78+J97+J100+J105+J114+J123+J133+J135+J151+J156+J196+J200+J201+J206+J212+J221+J222+J226+J233</f>
        <v>566989082</v>
      </c>
      <c r="K4" s="9">
        <f t="shared" ref="K4" si="1">I4-J4</f>
        <v>-5485799</v>
      </c>
      <c r="P4" s="20"/>
    </row>
    <row r="5" spans="1:17">
      <c r="A5" s="1"/>
      <c r="B5" s="13"/>
      <c r="C5" s="13"/>
      <c r="D5" s="13"/>
      <c r="E5" s="13"/>
      <c r="F5" s="13"/>
      <c r="G5" s="13"/>
      <c r="H5" s="13"/>
      <c r="I5" s="13" t="s">
        <v>232</v>
      </c>
      <c r="J5" s="13" t="s">
        <v>232</v>
      </c>
      <c r="K5" s="13"/>
    </row>
    <row r="6" spans="1:17">
      <c r="A6" s="10" t="s">
        <v>0</v>
      </c>
      <c r="B6" s="3">
        <v>-11826684626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-11826684626</v>
      </c>
      <c r="J6" s="3">
        <v>-11063000000</v>
      </c>
      <c r="K6" s="3">
        <v>-763684626</v>
      </c>
      <c r="N6" s="1"/>
      <c r="O6" s="1"/>
      <c r="Q6" s="1"/>
    </row>
    <row r="7" spans="1:17" hidden="1" outlineLevel="1">
      <c r="A7" t="s">
        <v>1</v>
      </c>
      <c r="B7" s="1">
        <v>-8306587100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-8306587100</v>
      </c>
      <c r="J7" s="1">
        <v>-7663000000</v>
      </c>
      <c r="K7" s="1">
        <v>-643587100</v>
      </c>
      <c r="N7" s="1"/>
      <c r="Q7" s="1"/>
    </row>
    <row r="8" spans="1:17" hidden="1" outlineLevel="1">
      <c r="A8" t="s">
        <v>2</v>
      </c>
      <c r="B8" s="1">
        <v>-1208757995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-1208757995</v>
      </c>
      <c r="J8" s="1">
        <v>-1214000000</v>
      </c>
      <c r="K8" s="1">
        <v>5242005</v>
      </c>
      <c r="N8" s="1"/>
      <c r="Q8" s="1"/>
    </row>
    <row r="9" spans="1:17" hidden="1" outlineLevel="1">
      <c r="A9" t="s">
        <v>3</v>
      </c>
      <c r="B9" s="1">
        <v>-2154533904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-2154533904</v>
      </c>
      <c r="J9" s="1">
        <v>-2030000000</v>
      </c>
      <c r="K9" s="1">
        <v>-124533904</v>
      </c>
      <c r="N9" s="1"/>
      <c r="Q9" s="1"/>
    </row>
    <row r="10" spans="1:17" hidden="1" outlineLevel="1">
      <c r="A10" t="s">
        <v>4</v>
      </c>
      <c r="B10" s="1">
        <v>-156805627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-156805627</v>
      </c>
      <c r="J10" s="1">
        <v>-156000000</v>
      </c>
      <c r="K10" s="1">
        <v>-805627</v>
      </c>
      <c r="N10" s="1"/>
      <c r="Q10" s="1"/>
    </row>
    <row r="11" spans="1:17" collapsed="1">
      <c r="A11" s="10" t="s">
        <v>5</v>
      </c>
      <c r="B11" s="3">
        <v>-630724878</v>
      </c>
      <c r="C11" s="3">
        <v>721555989</v>
      </c>
      <c r="D11" s="3">
        <v>0</v>
      </c>
      <c r="E11" s="3">
        <v>2298527482</v>
      </c>
      <c r="F11" s="3">
        <v>0</v>
      </c>
      <c r="G11" s="3">
        <v>3020083471</v>
      </c>
      <c r="H11" s="3">
        <v>0</v>
      </c>
      <c r="I11" s="3">
        <v>2389358593</v>
      </c>
      <c r="J11" s="3">
        <v>2303183860</v>
      </c>
      <c r="K11" s="3">
        <v>86174733</v>
      </c>
      <c r="N11" s="1"/>
      <c r="Q11" s="1"/>
    </row>
    <row r="12" spans="1:17" hidden="1" outlineLevel="1">
      <c r="A12" t="s">
        <v>6</v>
      </c>
      <c r="B12" s="1">
        <v>0</v>
      </c>
      <c r="C12" s="1">
        <v>5549430</v>
      </c>
      <c r="D12" s="1">
        <v>0</v>
      </c>
      <c r="E12" s="1">
        <v>0</v>
      </c>
      <c r="F12" s="1">
        <v>0</v>
      </c>
      <c r="G12" s="1">
        <v>5549430</v>
      </c>
      <c r="H12" s="1">
        <v>0</v>
      </c>
      <c r="I12" s="1">
        <v>5549430</v>
      </c>
      <c r="J12" s="1">
        <v>5773892</v>
      </c>
      <c r="K12" s="1">
        <v>-224462</v>
      </c>
      <c r="N12" s="1"/>
      <c r="Q12" s="1"/>
    </row>
    <row r="13" spans="1:17" hidden="1" outlineLevel="1">
      <c r="A13" t="s">
        <v>7</v>
      </c>
      <c r="B13" s="1">
        <v>-10849256</v>
      </c>
      <c r="C13" s="1">
        <v>103445846</v>
      </c>
      <c r="D13" s="1">
        <v>0</v>
      </c>
      <c r="E13" s="1">
        <v>23424402</v>
      </c>
      <c r="F13" s="1">
        <v>0</v>
      </c>
      <c r="G13" s="1">
        <v>126870248</v>
      </c>
      <c r="H13" s="1">
        <v>0</v>
      </c>
      <c r="I13" s="1">
        <v>116020992</v>
      </c>
      <c r="J13" s="1">
        <v>115406950</v>
      </c>
      <c r="K13" s="1">
        <v>614042</v>
      </c>
      <c r="N13" s="1"/>
      <c r="Q13" s="1"/>
    </row>
    <row r="14" spans="1:17" hidden="1" outlineLevel="1">
      <c r="A14" t="s">
        <v>8</v>
      </c>
      <c r="B14" s="1">
        <v>-16542539</v>
      </c>
      <c r="C14" s="1">
        <v>0</v>
      </c>
      <c r="D14" s="1">
        <v>0</v>
      </c>
      <c r="E14" s="1">
        <v>67911933</v>
      </c>
      <c r="F14" s="1">
        <v>0</v>
      </c>
      <c r="G14" s="1">
        <v>67911933</v>
      </c>
      <c r="H14" s="1">
        <v>0</v>
      </c>
      <c r="I14" s="1">
        <v>51369394</v>
      </c>
      <c r="J14" s="1">
        <v>84000000</v>
      </c>
      <c r="K14" s="1">
        <v>-32630606</v>
      </c>
      <c r="N14" s="1"/>
      <c r="Q14" s="1"/>
    </row>
    <row r="15" spans="1:17" hidden="1" outlineLevel="1">
      <c r="A15" t="s">
        <v>9</v>
      </c>
      <c r="B15" s="1">
        <v>0</v>
      </c>
      <c r="C15" s="1">
        <v>0</v>
      </c>
      <c r="D15" s="1">
        <v>0</v>
      </c>
      <c r="E15" s="1">
        <v>49648869</v>
      </c>
      <c r="F15" s="1">
        <v>0</v>
      </c>
      <c r="G15" s="1">
        <v>49648869</v>
      </c>
      <c r="H15" s="1">
        <v>0</v>
      </c>
      <c r="I15" s="1">
        <v>49648869</v>
      </c>
      <c r="J15" s="1">
        <v>42060000</v>
      </c>
      <c r="K15" s="1">
        <v>7588869</v>
      </c>
      <c r="N15" s="1"/>
      <c r="Q15" s="1"/>
    </row>
    <row r="16" spans="1:17" hidden="1" outlineLevel="1">
      <c r="A16" t="s">
        <v>10</v>
      </c>
      <c r="B16" s="1">
        <v>0</v>
      </c>
      <c r="C16" s="1">
        <v>0</v>
      </c>
      <c r="D16" s="1">
        <v>0</v>
      </c>
      <c r="E16" s="1">
        <v>4547063</v>
      </c>
      <c r="F16" s="1">
        <v>0</v>
      </c>
      <c r="G16" s="1">
        <v>4547063</v>
      </c>
      <c r="H16" s="1">
        <v>0</v>
      </c>
      <c r="I16" s="1">
        <v>4547063</v>
      </c>
      <c r="J16" s="1">
        <v>4180000</v>
      </c>
      <c r="K16" s="1">
        <v>367063</v>
      </c>
      <c r="N16" s="1"/>
      <c r="Q16" s="1"/>
    </row>
    <row r="17" spans="1:17" hidden="1" outlineLevel="1">
      <c r="A17" t="s">
        <v>11</v>
      </c>
      <c r="B17" s="1">
        <v>-180904</v>
      </c>
      <c r="C17" s="1">
        <v>7606330</v>
      </c>
      <c r="D17" s="1">
        <v>0</v>
      </c>
      <c r="E17" s="1">
        <v>46141079</v>
      </c>
      <c r="F17" s="1">
        <v>0</v>
      </c>
      <c r="G17" s="1">
        <v>53747409</v>
      </c>
      <c r="H17" s="1">
        <v>0</v>
      </c>
      <c r="I17" s="1">
        <v>53566505</v>
      </c>
      <c r="J17" s="1">
        <v>41817652</v>
      </c>
      <c r="K17" s="1">
        <v>11748853</v>
      </c>
      <c r="N17" s="1"/>
      <c r="Q17" s="1"/>
    </row>
    <row r="18" spans="1:17" hidden="1" outlineLevel="1">
      <c r="A18" t="s">
        <v>12</v>
      </c>
      <c r="B18" s="1">
        <v>0</v>
      </c>
      <c r="C18" s="1">
        <v>0</v>
      </c>
      <c r="D18" s="1">
        <v>0</v>
      </c>
      <c r="E18" s="1">
        <v>6271817</v>
      </c>
      <c r="F18" s="1">
        <v>0</v>
      </c>
      <c r="G18" s="1">
        <v>6271817</v>
      </c>
      <c r="H18" s="1">
        <v>0</v>
      </c>
      <c r="I18" s="1">
        <v>6271817</v>
      </c>
      <c r="J18" s="1">
        <v>8232960</v>
      </c>
      <c r="K18" s="1">
        <v>-1961143</v>
      </c>
      <c r="N18" s="1"/>
      <c r="Q18" s="1"/>
    </row>
    <row r="19" spans="1:17" hidden="1" outlineLevel="1">
      <c r="A19" t="s">
        <v>13</v>
      </c>
      <c r="B19" s="1">
        <v>-484620616</v>
      </c>
      <c r="C19" s="1">
        <v>0</v>
      </c>
      <c r="D19" s="1">
        <v>0</v>
      </c>
      <c r="E19" s="1">
        <v>484620616</v>
      </c>
      <c r="F19" s="1">
        <v>0</v>
      </c>
      <c r="G19" s="1">
        <v>484620616</v>
      </c>
      <c r="H19" s="1">
        <v>0</v>
      </c>
      <c r="I19" s="1">
        <v>0</v>
      </c>
      <c r="J19" s="1">
        <v>0</v>
      </c>
      <c r="K19" s="1">
        <v>0</v>
      </c>
      <c r="N19" s="1"/>
      <c r="Q19" s="1"/>
    </row>
    <row r="20" spans="1:17" hidden="1" outlineLevel="1">
      <c r="A20" t="s">
        <v>14</v>
      </c>
      <c r="B20" s="1">
        <v>-30741503</v>
      </c>
      <c r="C20" s="1">
        <v>0</v>
      </c>
      <c r="D20" s="1">
        <v>0</v>
      </c>
      <c r="E20" s="1">
        <v>167141382</v>
      </c>
      <c r="F20" s="1">
        <v>0</v>
      </c>
      <c r="G20" s="1">
        <v>167141382</v>
      </c>
      <c r="H20" s="1">
        <v>0</v>
      </c>
      <c r="I20" s="1">
        <v>136399879</v>
      </c>
      <c r="J20" s="1">
        <v>116277946</v>
      </c>
      <c r="K20" s="1">
        <v>20121933</v>
      </c>
      <c r="N20" s="1"/>
      <c r="Q20" s="1"/>
    </row>
    <row r="21" spans="1:17" hidden="1" outlineLevel="1">
      <c r="A21" t="s">
        <v>15</v>
      </c>
      <c r="B21" s="1">
        <v>-5485465</v>
      </c>
      <c r="C21" s="1">
        <v>17133773</v>
      </c>
      <c r="D21" s="1">
        <v>0</v>
      </c>
      <c r="E21" s="1">
        <v>32555621</v>
      </c>
      <c r="F21" s="1">
        <v>0</v>
      </c>
      <c r="G21" s="1">
        <v>49689394</v>
      </c>
      <c r="H21" s="1">
        <v>0</v>
      </c>
      <c r="I21" s="1">
        <v>44203929</v>
      </c>
      <c r="J21" s="1">
        <v>42050535</v>
      </c>
      <c r="K21" s="1">
        <v>2153394</v>
      </c>
      <c r="N21" s="1"/>
      <c r="Q21" s="1"/>
    </row>
    <row r="22" spans="1:17" hidden="1" outlineLevel="1">
      <c r="A22" t="s">
        <v>16</v>
      </c>
      <c r="B22" s="1">
        <v>0</v>
      </c>
      <c r="C22" s="1">
        <v>0</v>
      </c>
      <c r="D22" s="1">
        <v>0</v>
      </c>
      <c r="E22" s="1">
        <v>48919887</v>
      </c>
      <c r="F22" s="1">
        <v>0</v>
      </c>
      <c r="G22" s="1">
        <v>48919887</v>
      </c>
      <c r="H22" s="1">
        <v>0</v>
      </c>
      <c r="I22" s="1">
        <v>48919887</v>
      </c>
      <c r="J22" s="1">
        <v>48516384</v>
      </c>
      <c r="K22" s="1">
        <v>403503</v>
      </c>
      <c r="N22" s="1"/>
      <c r="Q22" s="1"/>
    </row>
    <row r="23" spans="1:17" hidden="1" outlineLevel="1">
      <c r="A23" t="s">
        <v>17</v>
      </c>
      <c r="B23" s="1">
        <v>-13035568</v>
      </c>
      <c r="C23" s="1">
        <v>27967480</v>
      </c>
      <c r="D23" s="1">
        <v>0</v>
      </c>
      <c r="E23" s="1">
        <v>738524955</v>
      </c>
      <c r="F23" s="1">
        <v>0</v>
      </c>
      <c r="G23" s="1">
        <v>766492435</v>
      </c>
      <c r="H23" s="1">
        <v>0</v>
      </c>
      <c r="I23" s="1">
        <v>753456867</v>
      </c>
      <c r="J23" s="1">
        <v>739330535</v>
      </c>
      <c r="K23" s="1">
        <v>14126332</v>
      </c>
      <c r="N23" s="1"/>
      <c r="Q23" s="1"/>
    </row>
    <row r="24" spans="1:17" hidden="1" outlineLevel="1">
      <c r="A24" t="s">
        <v>229</v>
      </c>
      <c r="B24" s="1">
        <v>0</v>
      </c>
      <c r="C24" s="1">
        <v>59650917</v>
      </c>
      <c r="D24" s="1">
        <v>0</v>
      </c>
      <c r="E24" s="1">
        <v>110924172</v>
      </c>
      <c r="F24" s="1">
        <v>0</v>
      </c>
      <c r="G24" s="1">
        <v>170575089</v>
      </c>
      <c r="H24" s="1">
        <v>0</v>
      </c>
      <c r="I24" s="1">
        <v>170575089</v>
      </c>
      <c r="J24" s="1">
        <v>150019221</v>
      </c>
      <c r="K24" s="1">
        <v>20555868</v>
      </c>
      <c r="N24" s="1"/>
      <c r="Q24" s="1"/>
    </row>
    <row r="25" spans="1:17" hidden="1" outlineLevel="1">
      <c r="A25" t="s">
        <v>18</v>
      </c>
      <c r="B25" s="1">
        <v>0</v>
      </c>
      <c r="C25" s="1">
        <v>0</v>
      </c>
      <c r="D25" s="1">
        <v>0</v>
      </c>
      <c r="E25" s="1">
        <v>157755274</v>
      </c>
      <c r="F25" s="1">
        <v>0</v>
      </c>
      <c r="G25" s="1">
        <v>157755274</v>
      </c>
      <c r="H25" s="1">
        <v>0</v>
      </c>
      <c r="I25" s="1">
        <v>157755274</v>
      </c>
      <c r="J25" s="1">
        <v>156735168</v>
      </c>
      <c r="K25" s="1">
        <v>1020106</v>
      </c>
      <c r="N25" s="1"/>
      <c r="Q25" s="1"/>
    </row>
    <row r="26" spans="1:17" hidden="1" outlineLevel="1">
      <c r="A26" t="s">
        <v>19</v>
      </c>
      <c r="B26" s="1">
        <v>-1397743</v>
      </c>
      <c r="C26" s="1">
        <v>98894404</v>
      </c>
      <c r="D26" s="1">
        <v>0</v>
      </c>
      <c r="E26" s="1">
        <v>7090396</v>
      </c>
      <c r="F26" s="1">
        <v>0</v>
      </c>
      <c r="G26" s="1">
        <v>105984800</v>
      </c>
      <c r="H26" s="1">
        <v>0</v>
      </c>
      <c r="I26" s="1">
        <v>104587057</v>
      </c>
      <c r="J26" s="1">
        <v>102241984</v>
      </c>
      <c r="K26" s="1">
        <v>2345073</v>
      </c>
      <c r="N26" s="1"/>
      <c r="Q26" s="1"/>
    </row>
    <row r="27" spans="1:17" hidden="1" outlineLevel="1">
      <c r="A27" t="s">
        <v>20</v>
      </c>
      <c r="B27" s="1">
        <v>-1621237</v>
      </c>
      <c r="C27" s="1">
        <v>78146327</v>
      </c>
      <c r="D27" s="1">
        <v>0</v>
      </c>
      <c r="E27" s="1">
        <v>8081580</v>
      </c>
      <c r="F27" s="1">
        <v>0</v>
      </c>
      <c r="G27" s="1">
        <v>86227907</v>
      </c>
      <c r="H27" s="1">
        <v>0</v>
      </c>
      <c r="I27" s="1">
        <v>84606670</v>
      </c>
      <c r="J27" s="1">
        <v>82500016</v>
      </c>
      <c r="K27" s="1">
        <v>2106654</v>
      </c>
      <c r="N27" s="1"/>
      <c r="Q27" s="1"/>
    </row>
    <row r="28" spans="1:17" hidden="1" outlineLevel="1">
      <c r="A28" t="s">
        <v>21</v>
      </c>
      <c r="B28" s="1">
        <v>-3007170</v>
      </c>
      <c r="C28" s="1">
        <v>138274823</v>
      </c>
      <c r="D28" s="1">
        <v>0</v>
      </c>
      <c r="E28" s="1">
        <v>7587906</v>
      </c>
      <c r="F28" s="1">
        <v>0</v>
      </c>
      <c r="G28" s="1">
        <v>145862729</v>
      </c>
      <c r="H28" s="1">
        <v>0</v>
      </c>
      <c r="I28" s="1">
        <v>142855559</v>
      </c>
      <c r="J28" s="1">
        <v>146178312</v>
      </c>
      <c r="K28" s="1">
        <v>-3322753</v>
      </c>
      <c r="N28" s="1"/>
      <c r="Q28" s="1"/>
    </row>
    <row r="29" spans="1:17" hidden="1" outlineLevel="1">
      <c r="A29" t="s">
        <v>22</v>
      </c>
      <c r="B29" s="1">
        <v>0</v>
      </c>
      <c r="C29" s="1">
        <v>81425753</v>
      </c>
      <c r="D29" s="1">
        <v>0</v>
      </c>
      <c r="E29" s="1">
        <v>7242178</v>
      </c>
      <c r="F29" s="1">
        <v>0</v>
      </c>
      <c r="G29" s="1">
        <v>88667931</v>
      </c>
      <c r="H29" s="1">
        <v>0</v>
      </c>
      <c r="I29" s="1">
        <v>88667931</v>
      </c>
      <c r="J29" s="1">
        <v>79806802</v>
      </c>
      <c r="K29" s="1">
        <v>8861129</v>
      </c>
      <c r="N29" s="1"/>
      <c r="Q29" s="1"/>
    </row>
    <row r="30" spans="1:17" hidden="1" outlineLevel="1">
      <c r="A30" t="s">
        <v>23</v>
      </c>
      <c r="B30" s="1">
        <v>-19438857</v>
      </c>
      <c r="C30" s="1">
        <v>91356099</v>
      </c>
      <c r="D30" s="1">
        <v>0</v>
      </c>
      <c r="E30" s="1">
        <v>5413514</v>
      </c>
      <c r="F30" s="1">
        <v>0</v>
      </c>
      <c r="G30" s="1">
        <v>96769613</v>
      </c>
      <c r="H30" s="1">
        <v>0</v>
      </c>
      <c r="I30" s="1">
        <v>77330756</v>
      </c>
      <c r="J30" s="1">
        <v>79661709</v>
      </c>
      <c r="K30" s="1">
        <v>-2330953</v>
      </c>
      <c r="N30" s="1"/>
      <c r="Q30" s="1"/>
    </row>
    <row r="31" spans="1:17" hidden="1" outlineLevel="1">
      <c r="A31" t="s">
        <v>24</v>
      </c>
      <c r="B31" s="1">
        <v>0</v>
      </c>
      <c r="C31" s="1">
        <v>0</v>
      </c>
      <c r="D31" s="1">
        <v>0</v>
      </c>
      <c r="E31" s="1">
        <v>77416673</v>
      </c>
      <c r="F31" s="1">
        <v>0</v>
      </c>
      <c r="G31" s="1">
        <v>77416673</v>
      </c>
      <c r="H31" s="1">
        <v>0</v>
      </c>
      <c r="I31" s="1">
        <v>77416673</v>
      </c>
      <c r="J31" s="1">
        <v>42634000</v>
      </c>
      <c r="K31" s="1">
        <v>34782673</v>
      </c>
      <c r="N31" s="1"/>
      <c r="Q31" s="1"/>
    </row>
    <row r="32" spans="1:17" hidden="1" outlineLevel="1">
      <c r="A32" t="s">
        <v>25</v>
      </c>
      <c r="B32" s="1">
        <v>-40693018</v>
      </c>
      <c r="C32" s="1">
        <v>0</v>
      </c>
      <c r="D32" s="1">
        <v>0</v>
      </c>
      <c r="E32" s="1">
        <v>193640377</v>
      </c>
      <c r="F32" s="1">
        <v>0</v>
      </c>
      <c r="G32" s="1">
        <v>193640377</v>
      </c>
      <c r="H32" s="1">
        <v>0</v>
      </c>
      <c r="I32" s="1">
        <v>152947359</v>
      </c>
      <c r="J32" s="1">
        <v>137675228</v>
      </c>
      <c r="K32" s="1">
        <v>15272131</v>
      </c>
      <c r="N32" s="1"/>
      <c r="Q32" s="1"/>
    </row>
    <row r="33" spans="1:17" hidden="1" outlineLevel="1">
      <c r="A33" t="s">
        <v>26</v>
      </c>
      <c r="B33" s="1">
        <v>0</v>
      </c>
      <c r="C33" s="1">
        <v>0</v>
      </c>
      <c r="D33" s="1">
        <v>0</v>
      </c>
      <c r="E33" s="1">
        <v>41060381</v>
      </c>
      <c r="F33" s="1">
        <v>0</v>
      </c>
      <c r="G33" s="1">
        <v>41060381</v>
      </c>
      <c r="H33" s="1">
        <v>0</v>
      </c>
      <c r="I33" s="1">
        <v>41060381</v>
      </c>
      <c r="J33" s="1">
        <v>54000000</v>
      </c>
      <c r="K33" s="1">
        <v>-12939619</v>
      </c>
      <c r="N33" s="1"/>
      <c r="Q33" s="1"/>
    </row>
    <row r="34" spans="1:17" hidden="1" outlineLevel="1">
      <c r="A34" t="s">
        <v>230</v>
      </c>
      <c r="B34" s="1">
        <v>-3111002</v>
      </c>
      <c r="C34" s="1">
        <v>12104807</v>
      </c>
      <c r="D34" s="1">
        <v>0</v>
      </c>
      <c r="E34" s="1">
        <v>7423532</v>
      </c>
      <c r="F34" s="1">
        <v>0</v>
      </c>
      <c r="G34" s="1">
        <v>19528339</v>
      </c>
      <c r="H34" s="1">
        <v>0</v>
      </c>
      <c r="I34" s="1">
        <v>16417337</v>
      </c>
      <c r="J34" s="1">
        <v>18800000</v>
      </c>
      <c r="K34" s="1">
        <v>-2382663</v>
      </c>
      <c r="N34" s="1"/>
      <c r="Q34" s="1"/>
    </row>
    <row r="35" spans="1:17" hidden="1" outlineLevel="1">
      <c r="A35" t="s">
        <v>27</v>
      </c>
      <c r="B35" s="1">
        <v>0</v>
      </c>
      <c r="C35" s="1">
        <v>0</v>
      </c>
      <c r="D35" s="1">
        <v>0</v>
      </c>
      <c r="E35" s="1">
        <v>1517100</v>
      </c>
      <c r="F35" s="1">
        <v>0</v>
      </c>
      <c r="G35" s="1">
        <v>1517100</v>
      </c>
      <c r="H35" s="1">
        <v>0</v>
      </c>
      <c r="I35" s="1">
        <v>1517100</v>
      </c>
      <c r="J35" s="1">
        <v>1431730</v>
      </c>
      <c r="K35" s="1">
        <v>85370</v>
      </c>
      <c r="N35" s="1"/>
      <c r="Q35" s="1"/>
    </row>
    <row r="36" spans="1:17" hidden="1" outlineLevel="1">
      <c r="A36" t="s">
        <v>28</v>
      </c>
      <c r="B36" s="1">
        <v>0</v>
      </c>
      <c r="C36" s="1">
        <v>0</v>
      </c>
      <c r="D36" s="1">
        <v>0</v>
      </c>
      <c r="E36" s="1">
        <v>3666775</v>
      </c>
      <c r="F36" s="1">
        <v>0</v>
      </c>
      <c r="G36" s="1">
        <v>3666775</v>
      </c>
      <c r="H36" s="1">
        <v>0</v>
      </c>
      <c r="I36" s="1">
        <v>3666775</v>
      </c>
      <c r="J36" s="1">
        <v>3852836</v>
      </c>
      <c r="K36" s="1">
        <v>-186061</v>
      </c>
      <c r="N36" s="1"/>
      <c r="Q36" s="1"/>
    </row>
    <row r="37" spans="1:17" collapsed="1">
      <c r="A37" s="10" t="s">
        <v>29</v>
      </c>
      <c r="B37" s="3">
        <v>-12771793</v>
      </c>
      <c r="C37" s="3">
        <v>0</v>
      </c>
      <c r="D37" s="3">
        <v>0</v>
      </c>
      <c r="E37" s="3">
        <v>26545649</v>
      </c>
      <c r="F37" s="3">
        <v>0</v>
      </c>
      <c r="G37" s="3">
        <v>26545649</v>
      </c>
      <c r="H37" s="3">
        <v>0</v>
      </c>
      <c r="I37" s="3">
        <v>13773856</v>
      </c>
      <c r="J37" s="3">
        <v>17445901</v>
      </c>
      <c r="K37" s="3">
        <v>-3672045</v>
      </c>
      <c r="N37" s="1"/>
      <c r="Q37" s="1"/>
    </row>
    <row r="38" spans="1:17" hidden="1" outlineLevel="1">
      <c r="A38" t="s">
        <v>30</v>
      </c>
      <c r="B38" s="1">
        <v>-12771793</v>
      </c>
      <c r="C38" s="1">
        <v>0</v>
      </c>
      <c r="D38" s="1">
        <v>0</v>
      </c>
      <c r="E38" s="1">
        <v>26545649</v>
      </c>
      <c r="F38" s="1">
        <v>0</v>
      </c>
      <c r="G38" s="1">
        <v>26545649</v>
      </c>
      <c r="H38" s="1">
        <v>0</v>
      </c>
      <c r="I38" s="1">
        <v>13773856</v>
      </c>
      <c r="J38" s="1">
        <v>17445901</v>
      </c>
      <c r="K38" s="1">
        <v>-3672045</v>
      </c>
      <c r="N38" s="1"/>
      <c r="Q38" s="1"/>
    </row>
    <row r="39" spans="1:17" collapsed="1">
      <c r="A39" s="10" t="s">
        <v>31</v>
      </c>
      <c r="B39" s="3">
        <v>-685761533</v>
      </c>
      <c r="C39" s="3">
        <v>4766215586</v>
      </c>
      <c r="D39" s="3">
        <v>0</v>
      </c>
      <c r="E39" s="3">
        <v>2593900379</v>
      </c>
      <c r="F39" s="3">
        <v>0</v>
      </c>
      <c r="G39" s="3">
        <v>7360115965</v>
      </c>
      <c r="H39" s="3">
        <v>0</v>
      </c>
      <c r="I39" s="3">
        <v>6674354432</v>
      </c>
      <c r="J39" s="3">
        <v>6566333379</v>
      </c>
      <c r="K39" s="3">
        <v>108021053</v>
      </c>
      <c r="N39" s="1"/>
      <c r="Q39" s="1"/>
    </row>
    <row r="40" spans="1:17" hidden="1" outlineLevel="1">
      <c r="A40" t="s">
        <v>32</v>
      </c>
      <c r="B40" s="1">
        <v>0</v>
      </c>
      <c r="C40" s="1">
        <v>7527766</v>
      </c>
      <c r="D40" s="1">
        <v>0</v>
      </c>
      <c r="E40" s="1">
        <v>340054</v>
      </c>
      <c r="F40" s="1">
        <v>0</v>
      </c>
      <c r="G40" s="1">
        <v>7867820</v>
      </c>
      <c r="H40" s="1">
        <v>0</v>
      </c>
      <c r="I40" s="1">
        <v>7867820</v>
      </c>
      <c r="J40" s="1">
        <v>7686985</v>
      </c>
      <c r="K40" s="1">
        <v>180835</v>
      </c>
      <c r="N40" s="1"/>
      <c r="Q40" s="1"/>
    </row>
    <row r="41" spans="1:17" hidden="1" outlineLevel="1">
      <c r="A41" t="s">
        <v>33</v>
      </c>
      <c r="B41" s="1">
        <v>-51032388</v>
      </c>
      <c r="C41" s="1">
        <v>76468651</v>
      </c>
      <c r="D41" s="1">
        <v>0</v>
      </c>
      <c r="E41" s="1">
        <v>79083612</v>
      </c>
      <c r="F41" s="1">
        <v>0</v>
      </c>
      <c r="G41" s="1">
        <v>155552263</v>
      </c>
      <c r="H41" s="1">
        <v>0</v>
      </c>
      <c r="I41" s="1">
        <v>104519875</v>
      </c>
      <c r="J41" s="1">
        <v>118338582</v>
      </c>
      <c r="K41" s="1">
        <v>-13818707</v>
      </c>
      <c r="N41" s="1"/>
      <c r="Q41" s="1"/>
    </row>
    <row r="42" spans="1:17" hidden="1" outlineLevel="1">
      <c r="A42" t="s">
        <v>34</v>
      </c>
      <c r="B42" s="1">
        <v>-25722525</v>
      </c>
      <c r="C42" s="1">
        <v>185524106</v>
      </c>
      <c r="D42" s="1">
        <v>0</v>
      </c>
      <c r="E42" s="1">
        <v>46223670</v>
      </c>
      <c r="F42" s="1">
        <v>0</v>
      </c>
      <c r="G42" s="1">
        <v>231747776</v>
      </c>
      <c r="H42" s="1">
        <v>0</v>
      </c>
      <c r="I42" s="1">
        <v>206025251</v>
      </c>
      <c r="J42" s="1">
        <v>178715706</v>
      </c>
      <c r="K42" s="1">
        <v>27309545</v>
      </c>
      <c r="N42" s="1"/>
      <c r="Q42" s="1"/>
    </row>
    <row r="43" spans="1:17" hidden="1" outlineLevel="1">
      <c r="A43" t="s">
        <v>35</v>
      </c>
      <c r="B43" s="1">
        <v>-27756623</v>
      </c>
      <c r="C43" s="1">
        <v>190178944</v>
      </c>
      <c r="D43" s="1">
        <v>0</v>
      </c>
      <c r="E43" s="1">
        <v>51986402</v>
      </c>
      <c r="F43" s="1">
        <v>0</v>
      </c>
      <c r="G43" s="1">
        <v>242165346</v>
      </c>
      <c r="H43" s="1">
        <v>0</v>
      </c>
      <c r="I43" s="1">
        <v>214408723</v>
      </c>
      <c r="J43" s="1">
        <v>193015392</v>
      </c>
      <c r="K43" s="1">
        <v>21393331</v>
      </c>
      <c r="N43" s="1"/>
      <c r="Q43" s="1"/>
    </row>
    <row r="44" spans="1:17" hidden="1" outlineLevel="1">
      <c r="A44" t="s">
        <v>36</v>
      </c>
      <c r="B44" s="1">
        <v>-25014379</v>
      </c>
      <c r="C44" s="1">
        <v>217046996</v>
      </c>
      <c r="D44" s="1">
        <v>0</v>
      </c>
      <c r="E44" s="1">
        <v>54882530</v>
      </c>
      <c r="F44" s="1">
        <v>0</v>
      </c>
      <c r="G44" s="1">
        <v>271929526</v>
      </c>
      <c r="H44" s="1">
        <v>0</v>
      </c>
      <c r="I44" s="1">
        <v>246915147</v>
      </c>
      <c r="J44" s="1">
        <v>234435168</v>
      </c>
      <c r="K44" s="1">
        <v>12479979</v>
      </c>
      <c r="N44" s="1"/>
      <c r="Q44" s="1"/>
    </row>
    <row r="45" spans="1:17" hidden="1" outlineLevel="1">
      <c r="A45" t="s">
        <v>37</v>
      </c>
      <c r="B45" s="1">
        <v>-34601400</v>
      </c>
      <c r="C45" s="1">
        <v>261095680</v>
      </c>
      <c r="D45" s="1">
        <v>0</v>
      </c>
      <c r="E45" s="1">
        <v>77819700</v>
      </c>
      <c r="F45" s="1">
        <v>0</v>
      </c>
      <c r="G45" s="1">
        <v>338915380</v>
      </c>
      <c r="H45" s="1">
        <v>0</v>
      </c>
      <c r="I45" s="1">
        <v>304313980</v>
      </c>
      <c r="J45" s="1">
        <v>283442543</v>
      </c>
      <c r="K45" s="1">
        <v>20871437</v>
      </c>
      <c r="N45" s="1"/>
      <c r="Q45" s="1"/>
    </row>
    <row r="46" spans="1:17" hidden="1" outlineLevel="1">
      <c r="A46" t="s">
        <v>38</v>
      </c>
      <c r="B46" s="1">
        <v>-36843850</v>
      </c>
      <c r="C46" s="1">
        <v>220356960</v>
      </c>
      <c r="D46" s="1">
        <v>0</v>
      </c>
      <c r="E46" s="1">
        <v>75208966</v>
      </c>
      <c r="F46" s="1">
        <v>0</v>
      </c>
      <c r="G46" s="1">
        <v>295565926</v>
      </c>
      <c r="H46" s="1">
        <v>0</v>
      </c>
      <c r="I46" s="1">
        <v>258722076</v>
      </c>
      <c r="J46" s="1">
        <v>264073094</v>
      </c>
      <c r="K46" s="1">
        <v>-5351018</v>
      </c>
      <c r="N46" s="1"/>
      <c r="Q46" s="1"/>
    </row>
    <row r="47" spans="1:17" hidden="1" outlineLevel="1">
      <c r="A47" t="s">
        <v>39</v>
      </c>
      <c r="B47" s="1">
        <v>-297000</v>
      </c>
      <c r="C47" s="1">
        <v>0</v>
      </c>
      <c r="D47" s="1">
        <v>0</v>
      </c>
      <c r="E47" s="1">
        <v>993105</v>
      </c>
      <c r="F47" s="1">
        <v>0</v>
      </c>
      <c r="G47" s="1">
        <v>993105</v>
      </c>
      <c r="H47" s="1">
        <v>0</v>
      </c>
      <c r="I47" s="1">
        <v>696105</v>
      </c>
      <c r="J47" s="1">
        <v>522272</v>
      </c>
      <c r="K47" s="1">
        <v>173833</v>
      </c>
      <c r="N47" s="1"/>
      <c r="Q47" s="1"/>
    </row>
    <row r="48" spans="1:17" hidden="1" outlineLevel="1">
      <c r="A48" t="s">
        <v>40</v>
      </c>
      <c r="B48" s="1">
        <v>-20974727</v>
      </c>
      <c r="C48" s="1">
        <v>0</v>
      </c>
      <c r="D48" s="1">
        <v>0</v>
      </c>
      <c r="E48" s="1">
        <v>231947205</v>
      </c>
      <c r="F48" s="1">
        <v>0</v>
      </c>
      <c r="G48" s="1">
        <v>231947205</v>
      </c>
      <c r="H48" s="1">
        <v>0</v>
      </c>
      <c r="I48" s="1">
        <v>210972478</v>
      </c>
      <c r="J48" s="1">
        <v>191217220</v>
      </c>
      <c r="K48" s="1">
        <v>19755258</v>
      </c>
      <c r="N48" s="1"/>
      <c r="Q48" s="1"/>
    </row>
    <row r="49" spans="1:17" hidden="1" outlineLevel="1">
      <c r="A49" t="s">
        <v>41</v>
      </c>
      <c r="B49" s="1">
        <v>-66999068</v>
      </c>
      <c r="C49" s="1">
        <v>955629188</v>
      </c>
      <c r="D49" s="1">
        <v>0</v>
      </c>
      <c r="E49" s="1">
        <v>336655143</v>
      </c>
      <c r="F49" s="1">
        <v>0</v>
      </c>
      <c r="G49" s="1">
        <v>1292284331</v>
      </c>
      <c r="H49" s="1">
        <v>0</v>
      </c>
      <c r="I49" s="1">
        <v>1225285263</v>
      </c>
      <c r="J49" s="1">
        <v>1188733462</v>
      </c>
      <c r="K49" s="1">
        <v>36551801</v>
      </c>
      <c r="N49" s="1"/>
      <c r="Q49" s="1"/>
    </row>
    <row r="50" spans="1:17" hidden="1" outlineLevel="1">
      <c r="A50" t="s">
        <v>42</v>
      </c>
      <c r="B50" s="1">
        <v>-14809397</v>
      </c>
      <c r="C50" s="1">
        <v>244398392</v>
      </c>
      <c r="D50" s="1">
        <v>0</v>
      </c>
      <c r="E50" s="1">
        <v>81092993</v>
      </c>
      <c r="F50" s="1">
        <v>0</v>
      </c>
      <c r="G50" s="1">
        <v>325491385</v>
      </c>
      <c r="H50" s="1">
        <v>0</v>
      </c>
      <c r="I50" s="1">
        <v>310681988</v>
      </c>
      <c r="J50" s="1">
        <v>308937104</v>
      </c>
      <c r="K50" s="1">
        <v>1744884</v>
      </c>
      <c r="N50" s="1"/>
      <c r="Q50" s="1"/>
    </row>
    <row r="51" spans="1:17" hidden="1" outlineLevel="1">
      <c r="A51" t="s">
        <v>43</v>
      </c>
      <c r="B51" s="1">
        <v>-61436459</v>
      </c>
      <c r="C51" s="1">
        <v>403992047</v>
      </c>
      <c r="D51" s="1">
        <v>0</v>
      </c>
      <c r="E51" s="1">
        <v>197719751</v>
      </c>
      <c r="F51" s="1">
        <v>0</v>
      </c>
      <c r="G51" s="1">
        <v>601711798</v>
      </c>
      <c r="H51" s="1">
        <v>0</v>
      </c>
      <c r="I51" s="1">
        <v>540275339</v>
      </c>
      <c r="J51" s="1">
        <v>529399997</v>
      </c>
      <c r="K51" s="1">
        <v>10875342</v>
      </c>
      <c r="N51" s="1"/>
      <c r="Q51" s="1"/>
    </row>
    <row r="52" spans="1:17" hidden="1" outlineLevel="1">
      <c r="A52" t="s">
        <v>44</v>
      </c>
      <c r="B52" s="1">
        <v>-61845134</v>
      </c>
      <c r="C52" s="1">
        <v>801196310</v>
      </c>
      <c r="D52" s="1">
        <v>0</v>
      </c>
      <c r="E52" s="1">
        <v>376093212</v>
      </c>
      <c r="F52" s="1">
        <v>0</v>
      </c>
      <c r="G52" s="1">
        <v>1177289522</v>
      </c>
      <c r="H52" s="1">
        <v>0</v>
      </c>
      <c r="I52" s="1">
        <v>1115444388</v>
      </c>
      <c r="J52" s="1">
        <v>1119616170</v>
      </c>
      <c r="K52" s="1">
        <v>-4171782</v>
      </c>
      <c r="N52" s="1"/>
      <c r="Q52" s="1"/>
    </row>
    <row r="53" spans="1:17" hidden="1" outlineLevel="1">
      <c r="A53" t="s">
        <v>45</v>
      </c>
      <c r="B53" s="1">
        <v>-83643706</v>
      </c>
      <c r="C53" s="1">
        <v>652915848</v>
      </c>
      <c r="D53" s="1">
        <v>0</v>
      </c>
      <c r="E53" s="1">
        <v>424813905</v>
      </c>
      <c r="F53" s="1">
        <v>0</v>
      </c>
      <c r="G53" s="1">
        <v>1077729753</v>
      </c>
      <c r="H53" s="1">
        <v>0</v>
      </c>
      <c r="I53" s="1">
        <v>994086047</v>
      </c>
      <c r="J53" s="1">
        <v>983564022</v>
      </c>
      <c r="K53" s="1">
        <v>10522025</v>
      </c>
      <c r="N53" s="1"/>
      <c r="Q53" s="1"/>
    </row>
    <row r="54" spans="1:17" hidden="1" outlineLevel="1">
      <c r="A54" t="s">
        <v>46</v>
      </c>
      <c r="B54" s="1">
        <v>-39336407</v>
      </c>
      <c r="C54" s="1">
        <v>219410204</v>
      </c>
      <c r="D54" s="1">
        <v>0</v>
      </c>
      <c r="E54" s="1">
        <v>101841917</v>
      </c>
      <c r="F54" s="1">
        <v>0</v>
      </c>
      <c r="G54" s="1">
        <v>321252121</v>
      </c>
      <c r="H54" s="1">
        <v>0</v>
      </c>
      <c r="I54" s="1">
        <v>281915714</v>
      </c>
      <c r="J54" s="1">
        <v>290050388</v>
      </c>
      <c r="K54" s="1">
        <v>-8134674</v>
      </c>
      <c r="N54" s="1"/>
      <c r="Q54" s="1"/>
    </row>
    <row r="55" spans="1:17" hidden="1" outlineLevel="1">
      <c r="A55" t="s">
        <v>47</v>
      </c>
      <c r="B55" s="1">
        <v>-40518150</v>
      </c>
      <c r="C55" s="1">
        <v>0</v>
      </c>
      <c r="D55" s="1">
        <v>0</v>
      </c>
      <c r="E55" s="1">
        <v>246329625</v>
      </c>
      <c r="F55" s="1">
        <v>0</v>
      </c>
      <c r="G55" s="1">
        <v>246329625</v>
      </c>
      <c r="H55" s="1">
        <v>0</v>
      </c>
      <c r="I55" s="1">
        <v>205811475</v>
      </c>
      <c r="J55" s="1">
        <v>232385248</v>
      </c>
      <c r="K55" s="1">
        <v>-26573773</v>
      </c>
      <c r="N55" s="1"/>
      <c r="Q55" s="1"/>
    </row>
    <row r="56" spans="1:17" hidden="1" outlineLevel="1">
      <c r="A56" t="s">
        <v>48</v>
      </c>
      <c r="B56" s="1">
        <v>-20888564</v>
      </c>
      <c r="C56" s="1">
        <v>34169984</v>
      </c>
      <c r="D56" s="1">
        <v>0</v>
      </c>
      <c r="E56" s="1">
        <v>13842588</v>
      </c>
      <c r="F56" s="1">
        <v>0</v>
      </c>
      <c r="G56" s="1">
        <v>48012572</v>
      </c>
      <c r="H56" s="1">
        <v>0</v>
      </c>
      <c r="I56" s="1">
        <v>27124008</v>
      </c>
      <c r="J56" s="1">
        <v>29807507</v>
      </c>
      <c r="K56" s="1">
        <v>-2683499</v>
      </c>
      <c r="N56" s="1"/>
      <c r="Q56" s="1"/>
    </row>
    <row r="57" spans="1:17" hidden="1" outlineLevel="1">
      <c r="A57" t="s">
        <v>49</v>
      </c>
      <c r="B57" s="1">
        <v>-24496062</v>
      </c>
      <c r="C57" s="1">
        <v>53203097</v>
      </c>
      <c r="D57" s="1">
        <v>0</v>
      </c>
      <c r="E57" s="1">
        <v>1956604</v>
      </c>
      <c r="F57" s="1">
        <v>0</v>
      </c>
      <c r="G57" s="1">
        <v>55159701</v>
      </c>
      <c r="H57" s="1">
        <v>0</v>
      </c>
      <c r="I57" s="1">
        <v>30663639</v>
      </c>
      <c r="J57" s="1">
        <v>32247362</v>
      </c>
      <c r="K57" s="1">
        <v>-1583723</v>
      </c>
      <c r="N57" s="1"/>
      <c r="Q57" s="1"/>
    </row>
    <row r="58" spans="1:17" hidden="1" outlineLevel="1">
      <c r="A58" t="s">
        <v>50</v>
      </c>
      <c r="B58" s="1">
        <v>0</v>
      </c>
      <c r="C58" s="1">
        <v>0</v>
      </c>
      <c r="D58" s="1">
        <v>0</v>
      </c>
      <c r="E58" s="1">
        <v>5300000</v>
      </c>
      <c r="F58" s="1">
        <v>0</v>
      </c>
      <c r="G58" s="1">
        <v>5300000</v>
      </c>
      <c r="H58" s="1">
        <v>0</v>
      </c>
      <c r="I58" s="1">
        <v>5300000</v>
      </c>
      <c r="J58" s="1">
        <v>5300000</v>
      </c>
      <c r="K58" s="1">
        <v>0</v>
      </c>
      <c r="N58" s="1"/>
      <c r="Q58" s="1"/>
    </row>
    <row r="59" spans="1:17" hidden="1" outlineLevel="1">
      <c r="A59" t="s">
        <v>51</v>
      </c>
      <c r="B59" s="1">
        <v>-1872202</v>
      </c>
      <c r="C59" s="1">
        <v>0</v>
      </c>
      <c r="D59" s="1">
        <v>0</v>
      </c>
      <c r="E59" s="1">
        <v>80465417</v>
      </c>
      <c r="F59" s="1">
        <v>0</v>
      </c>
      <c r="G59" s="1">
        <v>80465417</v>
      </c>
      <c r="H59" s="1">
        <v>0</v>
      </c>
      <c r="I59" s="1">
        <v>78593215</v>
      </c>
      <c r="J59" s="1">
        <v>70790000</v>
      </c>
      <c r="K59" s="1">
        <v>7803215</v>
      </c>
      <c r="N59" s="1"/>
      <c r="Q59" s="1"/>
    </row>
    <row r="60" spans="1:17" hidden="1" outlineLevel="1">
      <c r="A60" t="s">
        <v>52</v>
      </c>
      <c r="B60" s="1">
        <v>0</v>
      </c>
      <c r="C60" s="1">
        <v>0</v>
      </c>
      <c r="D60" s="1">
        <v>0</v>
      </c>
      <c r="E60" s="1">
        <v>17092212</v>
      </c>
      <c r="F60" s="1">
        <v>0</v>
      </c>
      <c r="G60" s="1">
        <v>17092212</v>
      </c>
      <c r="H60" s="1">
        <v>0</v>
      </c>
      <c r="I60" s="1">
        <v>17092212</v>
      </c>
      <c r="J60" s="1">
        <v>17092212</v>
      </c>
      <c r="K60" s="1">
        <v>0</v>
      </c>
      <c r="N60" s="1"/>
      <c r="Q60" s="1"/>
    </row>
    <row r="61" spans="1:17" hidden="1" outlineLevel="1">
      <c r="A61" t="s">
        <v>53</v>
      </c>
      <c r="B61" s="1">
        <v>0</v>
      </c>
      <c r="C61" s="1">
        <v>0</v>
      </c>
      <c r="D61" s="1">
        <v>0</v>
      </c>
      <c r="E61" s="1">
        <v>37247148</v>
      </c>
      <c r="F61" s="1">
        <v>0</v>
      </c>
      <c r="G61" s="1">
        <v>37247148</v>
      </c>
      <c r="H61" s="1">
        <v>0</v>
      </c>
      <c r="I61" s="1">
        <v>37247148</v>
      </c>
      <c r="J61" s="1">
        <v>37247148</v>
      </c>
      <c r="K61" s="1">
        <v>0</v>
      </c>
      <c r="N61" s="1"/>
      <c r="Q61" s="1"/>
    </row>
    <row r="62" spans="1:17" hidden="1" outlineLevel="1">
      <c r="A62" t="s">
        <v>54</v>
      </c>
      <c r="B62" s="1">
        <v>-43718526</v>
      </c>
      <c r="C62" s="1">
        <v>188198990</v>
      </c>
      <c r="D62" s="1">
        <v>0</v>
      </c>
      <c r="E62" s="1">
        <v>49886949</v>
      </c>
      <c r="F62" s="1">
        <v>0</v>
      </c>
      <c r="G62" s="1">
        <v>238085939</v>
      </c>
      <c r="H62" s="1">
        <v>0</v>
      </c>
      <c r="I62" s="1">
        <v>194367413</v>
      </c>
      <c r="J62" s="1">
        <v>193196049</v>
      </c>
      <c r="K62" s="1">
        <v>1171364</v>
      </c>
      <c r="N62" s="1"/>
      <c r="Q62" s="1"/>
    </row>
    <row r="63" spans="1:17" hidden="1" outlineLevel="1">
      <c r="A63" t="s">
        <v>55</v>
      </c>
      <c r="B63" s="1">
        <v>-3954966</v>
      </c>
      <c r="C63" s="1">
        <v>54902423</v>
      </c>
      <c r="D63" s="1">
        <v>0</v>
      </c>
      <c r="E63" s="1">
        <v>3824071</v>
      </c>
      <c r="F63" s="1">
        <v>0</v>
      </c>
      <c r="G63" s="1">
        <v>58726494</v>
      </c>
      <c r="H63" s="1">
        <v>0</v>
      </c>
      <c r="I63" s="1">
        <v>54771528</v>
      </c>
      <c r="J63" s="1">
        <v>54559748</v>
      </c>
      <c r="K63" s="1">
        <v>211780</v>
      </c>
      <c r="N63" s="1"/>
      <c r="Q63" s="1"/>
    </row>
    <row r="64" spans="1:17" hidden="1" outlineLevel="1">
      <c r="A64" t="s">
        <v>56</v>
      </c>
      <c r="B64" s="1">
        <v>0</v>
      </c>
      <c r="C64" s="1">
        <v>0</v>
      </c>
      <c r="D64" s="1">
        <v>0</v>
      </c>
      <c r="E64" s="1">
        <v>353600</v>
      </c>
      <c r="F64" s="1">
        <v>0</v>
      </c>
      <c r="G64" s="1">
        <v>353600</v>
      </c>
      <c r="H64" s="1">
        <v>0</v>
      </c>
      <c r="I64" s="1">
        <v>353600</v>
      </c>
      <c r="J64" s="1">
        <v>530000</v>
      </c>
      <c r="K64" s="1">
        <v>-176400</v>
      </c>
      <c r="N64" s="1"/>
      <c r="Q64" s="1"/>
    </row>
    <row r="65" spans="1:17" hidden="1" outlineLevel="1">
      <c r="A65" t="s">
        <v>57</v>
      </c>
      <c r="B65" s="1">
        <v>0</v>
      </c>
      <c r="C65" s="1">
        <v>0</v>
      </c>
      <c r="D65" s="1">
        <v>0</v>
      </c>
      <c r="E65" s="1">
        <v>900000</v>
      </c>
      <c r="F65" s="1">
        <v>0</v>
      </c>
      <c r="G65" s="1">
        <v>900000</v>
      </c>
      <c r="H65" s="1">
        <v>0</v>
      </c>
      <c r="I65" s="1">
        <v>900000</v>
      </c>
      <c r="J65" s="1">
        <v>1430000</v>
      </c>
      <c r="K65" s="1">
        <v>-530000</v>
      </c>
      <c r="N65" s="1"/>
      <c r="Q65" s="1"/>
    </row>
    <row r="66" spans="1:17" collapsed="1">
      <c r="A66" s="10" t="s">
        <v>58</v>
      </c>
      <c r="B66" s="3">
        <v>-7944067</v>
      </c>
      <c r="C66" s="3">
        <v>80497316</v>
      </c>
      <c r="D66" s="3">
        <v>0</v>
      </c>
      <c r="E66" s="3">
        <v>114987129</v>
      </c>
      <c r="F66" s="3">
        <v>0</v>
      </c>
      <c r="G66" s="3">
        <v>195484445</v>
      </c>
      <c r="H66" s="3">
        <v>0</v>
      </c>
      <c r="I66" s="3">
        <v>187540378</v>
      </c>
      <c r="J66" s="3">
        <v>188506629</v>
      </c>
      <c r="K66" s="3">
        <v>-966251</v>
      </c>
      <c r="N66" s="1"/>
      <c r="Q66" s="1"/>
    </row>
    <row r="67" spans="1:17" hidden="1" outlineLevel="1">
      <c r="A67" t="s">
        <v>59</v>
      </c>
      <c r="B67" s="1">
        <v>0</v>
      </c>
      <c r="C67" s="1">
        <v>4223911</v>
      </c>
      <c r="D67" s="1">
        <v>0</v>
      </c>
      <c r="E67" s="1">
        <v>3827370</v>
      </c>
      <c r="F67" s="1">
        <v>0</v>
      </c>
      <c r="G67" s="1">
        <v>8051281</v>
      </c>
      <c r="H67" s="1">
        <v>0</v>
      </c>
      <c r="I67" s="1">
        <v>8051281</v>
      </c>
      <c r="J67" s="1">
        <v>5011946</v>
      </c>
      <c r="K67" s="1">
        <v>3039335</v>
      </c>
      <c r="N67" s="1"/>
      <c r="Q67" s="1"/>
    </row>
    <row r="68" spans="1:17" hidden="1" outlineLevel="1">
      <c r="A68" t="s">
        <v>60</v>
      </c>
      <c r="B68" s="1">
        <v>0</v>
      </c>
      <c r="C68" s="1">
        <v>0</v>
      </c>
      <c r="D68" s="1">
        <v>0</v>
      </c>
      <c r="E68" s="1">
        <v>199890</v>
      </c>
      <c r="F68" s="1">
        <v>0</v>
      </c>
      <c r="G68" s="1">
        <v>199890</v>
      </c>
      <c r="H68" s="1">
        <v>0</v>
      </c>
      <c r="I68" s="1">
        <v>199890</v>
      </c>
      <c r="J68" s="1">
        <v>105000</v>
      </c>
      <c r="K68" s="1">
        <v>94890</v>
      </c>
      <c r="N68" s="1"/>
      <c r="Q68" s="1"/>
    </row>
    <row r="69" spans="1:17" hidden="1" outlineLevel="1">
      <c r="A69" t="s">
        <v>61</v>
      </c>
      <c r="B69" s="1">
        <v>-1618356</v>
      </c>
      <c r="C69" s="1">
        <v>65514033</v>
      </c>
      <c r="D69" s="1">
        <v>0</v>
      </c>
      <c r="E69" s="1">
        <v>58235335</v>
      </c>
      <c r="F69" s="1">
        <v>0</v>
      </c>
      <c r="G69" s="1">
        <v>123749368</v>
      </c>
      <c r="H69" s="1">
        <v>0</v>
      </c>
      <c r="I69" s="1">
        <v>122131012</v>
      </c>
      <c r="J69" s="1">
        <v>121384135</v>
      </c>
      <c r="K69" s="1">
        <v>746877</v>
      </c>
      <c r="N69" s="1"/>
      <c r="Q69" s="1"/>
    </row>
    <row r="70" spans="1:17" hidden="1" outlineLevel="1">
      <c r="A70" t="s">
        <v>62</v>
      </c>
      <c r="B70" s="1">
        <v>-2090811</v>
      </c>
      <c r="C70" s="1">
        <v>10759372</v>
      </c>
      <c r="D70" s="1">
        <v>0</v>
      </c>
      <c r="E70" s="1">
        <v>7707653</v>
      </c>
      <c r="F70" s="1">
        <v>0</v>
      </c>
      <c r="G70" s="1">
        <v>18467025</v>
      </c>
      <c r="H70" s="1">
        <v>0</v>
      </c>
      <c r="I70" s="1">
        <v>16376214</v>
      </c>
      <c r="J70" s="1">
        <v>16400787</v>
      </c>
      <c r="K70" s="1">
        <v>-24573</v>
      </c>
      <c r="N70" s="1"/>
      <c r="Q70" s="1"/>
    </row>
    <row r="71" spans="1:17" hidden="1" outlineLevel="1">
      <c r="A71" t="s">
        <v>63</v>
      </c>
      <c r="B71" s="1">
        <v>-4010000</v>
      </c>
      <c r="C71" s="1">
        <v>0</v>
      </c>
      <c r="D71" s="1">
        <v>0</v>
      </c>
      <c r="E71" s="1">
        <v>4010000</v>
      </c>
      <c r="F71" s="1">
        <v>0</v>
      </c>
      <c r="G71" s="1">
        <v>4010000</v>
      </c>
      <c r="H71" s="1">
        <v>0</v>
      </c>
      <c r="I71" s="1">
        <v>0</v>
      </c>
      <c r="J71" s="1">
        <v>0</v>
      </c>
      <c r="K71" s="1">
        <v>0</v>
      </c>
      <c r="N71" s="1"/>
      <c r="Q71" s="1"/>
    </row>
    <row r="72" spans="1:17" hidden="1" outlineLevel="1">
      <c r="A72" t="s">
        <v>64</v>
      </c>
      <c r="B72" s="1">
        <v>0</v>
      </c>
      <c r="C72" s="1">
        <v>0</v>
      </c>
      <c r="D72" s="1">
        <v>0</v>
      </c>
      <c r="E72" s="1">
        <v>1056190</v>
      </c>
      <c r="F72" s="1">
        <v>0</v>
      </c>
      <c r="G72" s="1">
        <v>1056190</v>
      </c>
      <c r="H72" s="1">
        <v>0</v>
      </c>
      <c r="I72" s="1">
        <v>1056190</v>
      </c>
      <c r="J72" s="1">
        <v>1479000</v>
      </c>
      <c r="K72" s="1">
        <v>-422810</v>
      </c>
      <c r="N72" s="1"/>
      <c r="Q72" s="1"/>
    </row>
    <row r="73" spans="1:17" hidden="1" outlineLevel="1">
      <c r="A73" t="s">
        <v>65</v>
      </c>
      <c r="B73" s="1">
        <v>0</v>
      </c>
      <c r="C73" s="1">
        <v>0</v>
      </c>
      <c r="D73" s="1">
        <v>0</v>
      </c>
      <c r="E73" s="1">
        <v>1608690</v>
      </c>
      <c r="F73" s="1">
        <v>0</v>
      </c>
      <c r="G73" s="1">
        <v>1608690</v>
      </c>
      <c r="H73" s="1">
        <v>0</v>
      </c>
      <c r="I73" s="1">
        <v>1608690</v>
      </c>
      <c r="J73" s="1">
        <v>1130000</v>
      </c>
      <c r="K73" s="1">
        <v>478690</v>
      </c>
      <c r="N73" s="1"/>
      <c r="Q73" s="1"/>
    </row>
    <row r="74" spans="1:17" hidden="1" outlineLevel="1">
      <c r="A74" t="s">
        <v>66</v>
      </c>
      <c r="B74" s="1">
        <v>0</v>
      </c>
      <c r="C74" s="1">
        <v>0</v>
      </c>
      <c r="D74" s="1">
        <v>0</v>
      </c>
      <c r="E74" s="1">
        <v>1223436</v>
      </c>
      <c r="F74" s="1">
        <v>0</v>
      </c>
      <c r="G74" s="1">
        <v>1223436</v>
      </c>
      <c r="H74" s="1">
        <v>0</v>
      </c>
      <c r="I74" s="1">
        <v>1223436</v>
      </c>
      <c r="J74" s="1">
        <v>2625385</v>
      </c>
      <c r="K74" s="1">
        <v>-1401949</v>
      </c>
      <c r="N74" s="1"/>
      <c r="Q74" s="1"/>
    </row>
    <row r="75" spans="1:17" hidden="1" outlineLevel="1">
      <c r="A75" t="s">
        <v>67</v>
      </c>
      <c r="B75" s="1">
        <v>-224900</v>
      </c>
      <c r="C75" s="1">
        <v>0</v>
      </c>
      <c r="D75" s="1">
        <v>0</v>
      </c>
      <c r="E75" s="1">
        <v>5161220</v>
      </c>
      <c r="F75" s="1">
        <v>0</v>
      </c>
      <c r="G75" s="1">
        <v>5161220</v>
      </c>
      <c r="H75" s="1">
        <v>0</v>
      </c>
      <c r="I75" s="1">
        <v>4936320</v>
      </c>
      <c r="J75" s="1">
        <v>5150000</v>
      </c>
      <c r="K75" s="1">
        <v>-213680</v>
      </c>
      <c r="N75" s="1"/>
      <c r="Q75" s="1"/>
    </row>
    <row r="76" spans="1:17" hidden="1" outlineLevel="1">
      <c r="A76" t="s">
        <v>68</v>
      </c>
      <c r="B76" s="1">
        <v>0</v>
      </c>
      <c r="C76" s="1">
        <v>0</v>
      </c>
      <c r="D76" s="1">
        <v>0</v>
      </c>
      <c r="E76" s="1">
        <v>1026969</v>
      </c>
      <c r="F76" s="1">
        <v>0</v>
      </c>
      <c r="G76" s="1">
        <v>1026969</v>
      </c>
      <c r="H76" s="1">
        <v>0</v>
      </c>
      <c r="I76" s="1">
        <v>1026969</v>
      </c>
      <c r="J76" s="1">
        <v>4290000</v>
      </c>
      <c r="K76" s="1">
        <v>-3263031</v>
      </c>
      <c r="N76" s="1"/>
      <c r="Q76" s="1"/>
    </row>
    <row r="77" spans="1:17" hidden="1" outlineLevel="1">
      <c r="A77" t="s">
        <v>69</v>
      </c>
      <c r="B77" s="1">
        <v>0</v>
      </c>
      <c r="C77" s="1">
        <v>0</v>
      </c>
      <c r="D77" s="1">
        <v>0</v>
      </c>
      <c r="E77" s="1">
        <v>30930376</v>
      </c>
      <c r="F77" s="1">
        <v>0</v>
      </c>
      <c r="G77" s="1">
        <v>30930376</v>
      </c>
      <c r="H77" s="1">
        <v>0</v>
      </c>
      <c r="I77" s="1">
        <v>30930376</v>
      </c>
      <c r="J77" s="1">
        <v>30930376</v>
      </c>
      <c r="K77" s="1">
        <v>0</v>
      </c>
      <c r="N77" s="1"/>
      <c r="Q77" s="1"/>
    </row>
    <row r="78" spans="1:17" collapsed="1">
      <c r="A78" s="10" t="s">
        <v>70</v>
      </c>
      <c r="B78" s="3">
        <v>-624435670</v>
      </c>
      <c r="C78" s="3">
        <v>594474188</v>
      </c>
      <c r="D78" s="3">
        <v>0</v>
      </c>
      <c r="E78" s="3">
        <v>1374839671</v>
      </c>
      <c r="F78" s="3">
        <v>0</v>
      </c>
      <c r="G78" s="3">
        <v>1969313859</v>
      </c>
      <c r="H78" s="3">
        <v>0</v>
      </c>
      <c r="I78" s="3">
        <v>1344878189</v>
      </c>
      <c r="J78" s="3">
        <v>1343337823</v>
      </c>
      <c r="K78" s="3">
        <v>1540366</v>
      </c>
      <c r="N78" s="1"/>
      <c r="Q78" s="1"/>
    </row>
    <row r="79" spans="1:17" hidden="1" outlineLevel="1">
      <c r="A79" t="s">
        <v>71</v>
      </c>
      <c r="B79" s="1">
        <v>0</v>
      </c>
      <c r="C79" s="1">
        <v>3628107</v>
      </c>
      <c r="D79" s="1">
        <v>0</v>
      </c>
      <c r="E79" s="1">
        <v>1243910</v>
      </c>
      <c r="F79" s="1">
        <v>0</v>
      </c>
      <c r="G79" s="1">
        <v>4872017</v>
      </c>
      <c r="H79" s="1">
        <v>0</v>
      </c>
      <c r="I79" s="1">
        <v>4872017</v>
      </c>
      <c r="J79" s="1">
        <v>6758261</v>
      </c>
      <c r="K79" s="1">
        <v>-1886244</v>
      </c>
      <c r="N79" s="1"/>
      <c r="Q79" s="1"/>
    </row>
    <row r="80" spans="1:17" hidden="1" outlineLevel="1">
      <c r="A80" t="s">
        <v>72</v>
      </c>
      <c r="B80" s="1">
        <v>-32857272</v>
      </c>
      <c r="C80" s="1">
        <v>57033219</v>
      </c>
      <c r="D80" s="1">
        <v>0</v>
      </c>
      <c r="E80" s="1">
        <v>13623422</v>
      </c>
      <c r="F80" s="1">
        <v>0</v>
      </c>
      <c r="G80" s="1">
        <v>70656641</v>
      </c>
      <c r="H80" s="1">
        <v>0</v>
      </c>
      <c r="I80" s="1">
        <v>37799369</v>
      </c>
      <c r="J80" s="1">
        <v>37790448</v>
      </c>
      <c r="K80" s="1">
        <v>8921</v>
      </c>
      <c r="N80" s="1"/>
      <c r="Q80" s="1"/>
    </row>
    <row r="81" spans="1:17" hidden="1" outlineLevel="1">
      <c r="A81" t="s">
        <v>73</v>
      </c>
      <c r="B81" s="1">
        <v>-7528420</v>
      </c>
      <c r="C81" s="1">
        <v>8878685</v>
      </c>
      <c r="D81" s="1">
        <v>0</v>
      </c>
      <c r="E81" s="1">
        <v>46032101</v>
      </c>
      <c r="F81" s="1">
        <v>0</v>
      </c>
      <c r="G81" s="1">
        <v>54910786</v>
      </c>
      <c r="H81" s="1">
        <v>0</v>
      </c>
      <c r="I81" s="1">
        <v>47382366</v>
      </c>
      <c r="J81" s="1">
        <v>49266377</v>
      </c>
      <c r="K81" s="1">
        <v>-1884011</v>
      </c>
      <c r="N81" s="1"/>
      <c r="Q81" s="1"/>
    </row>
    <row r="82" spans="1:17" hidden="1" outlineLevel="1">
      <c r="A82" t="s">
        <v>74</v>
      </c>
      <c r="B82" s="1">
        <v>-1518375</v>
      </c>
      <c r="C82" s="1">
        <v>0</v>
      </c>
      <c r="D82" s="1">
        <v>0</v>
      </c>
      <c r="E82" s="1">
        <v>3683936</v>
      </c>
      <c r="F82" s="1">
        <v>0</v>
      </c>
      <c r="G82" s="1">
        <v>3683936</v>
      </c>
      <c r="H82" s="1">
        <v>0</v>
      </c>
      <c r="I82" s="1">
        <v>2165561</v>
      </c>
      <c r="J82" s="1">
        <v>1596301</v>
      </c>
      <c r="K82" s="1">
        <v>569260</v>
      </c>
      <c r="N82" s="1"/>
      <c r="Q82" s="1"/>
    </row>
    <row r="83" spans="1:17" hidden="1" outlineLevel="1">
      <c r="A83" t="s">
        <v>75</v>
      </c>
      <c r="B83" s="1">
        <v>-45517068</v>
      </c>
      <c r="C83" s="1">
        <v>114267982</v>
      </c>
      <c r="D83" s="1">
        <v>0</v>
      </c>
      <c r="E83" s="1">
        <v>3826313</v>
      </c>
      <c r="F83" s="1">
        <v>0</v>
      </c>
      <c r="G83" s="1">
        <v>118094295</v>
      </c>
      <c r="H83" s="1">
        <v>0</v>
      </c>
      <c r="I83" s="1">
        <v>72577227</v>
      </c>
      <c r="J83" s="1">
        <v>75665999</v>
      </c>
      <c r="K83" s="1">
        <v>-3088772</v>
      </c>
      <c r="N83" s="1"/>
      <c r="Q83" s="1"/>
    </row>
    <row r="84" spans="1:17" hidden="1" outlineLevel="1">
      <c r="A84" t="s">
        <v>76</v>
      </c>
      <c r="B84" s="1">
        <v>-4262280</v>
      </c>
      <c r="C84" s="1">
        <v>49163272</v>
      </c>
      <c r="D84" s="1">
        <v>0</v>
      </c>
      <c r="E84" s="1">
        <v>24913946</v>
      </c>
      <c r="F84" s="1">
        <v>0</v>
      </c>
      <c r="G84" s="1">
        <v>74077218</v>
      </c>
      <c r="H84" s="1">
        <v>0</v>
      </c>
      <c r="I84" s="1">
        <v>69814938</v>
      </c>
      <c r="J84" s="1">
        <v>68613046</v>
      </c>
      <c r="K84" s="1">
        <v>1201892</v>
      </c>
      <c r="N84" s="1"/>
      <c r="Q84" s="1"/>
    </row>
    <row r="85" spans="1:17" hidden="1" outlineLevel="1">
      <c r="A85" t="s">
        <v>77</v>
      </c>
      <c r="B85" s="1">
        <v>-271868334</v>
      </c>
      <c r="C85" s="1">
        <v>157860034</v>
      </c>
      <c r="D85" s="1">
        <v>0</v>
      </c>
      <c r="E85" s="1">
        <v>342900178</v>
      </c>
      <c r="F85" s="1">
        <v>0</v>
      </c>
      <c r="G85" s="1">
        <v>500760212</v>
      </c>
      <c r="H85" s="1">
        <v>0</v>
      </c>
      <c r="I85" s="1">
        <v>228891878</v>
      </c>
      <c r="J85" s="1">
        <v>230842709</v>
      </c>
      <c r="K85" s="1">
        <v>-1950831</v>
      </c>
      <c r="N85" s="1"/>
      <c r="Q85" s="1"/>
    </row>
    <row r="86" spans="1:17" hidden="1" outlineLevel="1">
      <c r="A86" t="s">
        <v>78</v>
      </c>
      <c r="B86" s="1">
        <v>-187623921</v>
      </c>
      <c r="C86" s="1">
        <v>203385281</v>
      </c>
      <c r="D86" s="1">
        <v>0</v>
      </c>
      <c r="E86" s="1">
        <v>237689824</v>
      </c>
      <c r="F86" s="1">
        <v>0</v>
      </c>
      <c r="G86" s="1">
        <v>441075105</v>
      </c>
      <c r="H86" s="1">
        <v>0</v>
      </c>
      <c r="I86" s="1">
        <v>253451184</v>
      </c>
      <c r="J86" s="1">
        <v>236946376</v>
      </c>
      <c r="K86" s="1">
        <v>16504808</v>
      </c>
      <c r="N86" s="1"/>
      <c r="Q86" s="1"/>
    </row>
    <row r="87" spans="1:17" hidden="1" outlineLevel="1">
      <c r="A87" t="s">
        <v>79</v>
      </c>
      <c r="B87" s="1">
        <v>0</v>
      </c>
      <c r="C87" s="1">
        <v>0</v>
      </c>
      <c r="D87" s="1">
        <v>0</v>
      </c>
      <c r="E87" s="1">
        <v>1756740</v>
      </c>
      <c r="F87" s="1">
        <v>0</v>
      </c>
      <c r="G87" s="1">
        <v>1756740</v>
      </c>
      <c r="H87" s="1">
        <v>0</v>
      </c>
      <c r="I87" s="1">
        <v>1756740</v>
      </c>
      <c r="J87" s="1">
        <v>1756740</v>
      </c>
      <c r="K87" s="1">
        <v>0</v>
      </c>
      <c r="N87" s="1"/>
      <c r="Q87" s="1"/>
    </row>
    <row r="88" spans="1:17" hidden="1" outlineLevel="1">
      <c r="A88" t="s">
        <v>80</v>
      </c>
      <c r="B88" s="1">
        <v>-20064000</v>
      </c>
      <c r="C88" s="1">
        <v>0</v>
      </c>
      <c r="D88" s="1">
        <v>0</v>
      </c>
      <c r="E88" s="1">
        <v>18124369</v>
      </c>
      <c r="F88" s="1">
        <v>0</v>
      </c>
      <c r="G88" s="1">
        <v>18124369</v>
      </c>
      <c r="H88" s="1">
        <v>0</v>
      </c>
      <c r="I88" s="1">
        <v>-1939631</v>
      </c>
      <c r="J88" s="1">
        <v>-822404</v>
      </c>
      <c r="K88" s="1">
        <v>-1117227</v>
      </c>
      <c r="N88" s="1"/>
      <c r="Q88" s="1"/>
    </row>
    <row r="89" spans="1:17" hidden="1" outlineLevel="1">
      <c r="A89" t="s">
        <v>81</v>
      </c>
      <c r="B89" s="1">
        <v>-53196000</v>
      </c>
      <c r="C89" s="1">
        <v>0</v>
      </c>
      <c r="D89" s="1">
        <v>0</v>
      </c>
      <c r="E89" s="1">
        <v>65872003</v>
      </c>
      <c r="F89" s="1">
        <v>0</v>
      </c>
      <c r="G89" s="1">
        <v>65872003</v>
      </c>
      <c r="H89" s="1">
        <v>0</v>
      </c>
      <c r="I89" s="1">
        <v>12676003</v>
      </c>
      <c r="J89" s="1">
        <v>13452148</v>
      </c>
      <c r="K89" s="1">
        <v>-776145</v>
      </c>
      <c r="N89" s="1"/>
      <c r="Q89" s="1"/>
    </row>
    <row r="90" spans="1:17" hidden="1" outlineLevel="1">
      <c r="A90" t="s">
        <v>82</v>
      </c>
      <c r="B90" s="1">
        <v>0</v>
      </c>
      <c r="C90" s="1">
        <v>0</v>
      </c>
      <c r="D90" s="1">
        <v>0</v>
      </c>
      <c r="E90" s="1">
        <v>389393156</v>
      </c>
      <c r="F90" s="1">
        <v>0</v>
      </c>
      <c r="G90" s="1">
        <v>389393156</v>
      </c>
      <c r="H90" s="1">
        <v>0</v>
      </c>
      <c r="I90" s="1">
        <v>389393156</v>
      </c>
      <c r="J90" s="1">
        <v>385160134</v>
      </c>
      <c r="K90" s="1">
        <v>4233022</v>
      </c>
      <c r="N90" s="1"/>
      <c r="Q90" s="1"/>
    </row>
    <row r="91" spans="1:17" hidden="1" outlineLevel="1">
      <c r="A91" t="s">
        <v>83</v>
      </c>
      <c r="B91" s="1">
        <v>0</v>
      </c>
      <c r="C91" s="1">
        <v>0</v>
      </c>
      <c r="D91" s="1">
        <v>0</v>
      </c>
      <c r="E91" s="1">
        <v>59057112</v>
      </c>
      <c r="F91" s="1">
        <v>0</v>
      </c>
      <c r="G91" s="1">
        <v>59057112</v>
      </c>
      <c r="H91" s="1">
        <v>0</v>
      </c>
      <c r="I91" s="1">
        <v>59057112</v>
      </c>
      <c r="J91" s="1">
        <v>58325355</v>
      </c>
      <c r="K91" s="1">
        <v>731757</v>
      </c>
      <c r="N91" s="1"/>
      <c r="Q91" s="1"/>
    </row>
    <row r="92" spans="1:17" hidden="1" outlineLevel="1">
      <c r="A92" t="s">
        <v>84</v>
      </c>
      <c r="B92" s="1">
        <v>0</v>
      </c>
      <c r="C92" s="1">
        <v>0</v>
      </c>
      <c r="D92" s="1">
        <v>0</v>
      </c>
      <c r="E92" s="1">
        <v>16863857</v>
      </c>
      <c r="F92" s="1">
        <v>0</v>
      </c>
      <c r="G92" s="1">
        <v>16863857</v>
      </c>
      <c r="H92" s="1">
        <v>0</v>
      </c>
      <c r="I92" s="1">
        <v>16863857</v>
      </c>
      <c r="J92" s="1">
        <v>16794764</v>
      </c>
      <c r="K92" s="1">
        <v>69093</v>
      </c>
      <c r="N92" s="1"/>
      <c r="Q92" s="1"/>
    </row>
    <row r="93" spans="1:17" hidden="1" outlineLevel="1">
      <c r="A93" t="s">
        <v>85</v>
      </c>
      <c r="B93" s="1">
        <v>0</v>
      </c>
      <c r="C93" s="1">
        <v>257608</v>
      </c>
      <c r="D93" s="1">
        <v>0</v>
      </c>
      <c r="E93" s="1">
        <v>15788229</v>
      </c>
      <c r="F93" s="1">
        <v>0</v>
      </c>
      <c r="G93" s="1">
        <v>16045837</v>
      </c>
      <c r="H93" s="1">
        <v>0</v>
      </c>
      <c r="I93" s="1">
        <v>16045837</v>
      </c>
      <c r="J93" s="1">
        <v>16289361</v>
      </c>
      <c r="K93" s="1">
        <v>-243524</v>
      </c>
      <c r="N93" s="1"/>
      <c r="Q93" s="1"/>
    </row>
    <row r="94" spans="1:17" hidden="1" outlineLevel="1">
      <c r="A94" t="s">
        <v>86</v>
      </c>
      <c r="B94" s="1">
        <v>0</v>
      </c>
      <c r="C94" s="1">
        <v>0</v>
      </c>
      <c r="D94" s="1">
        <v>0</v>
      </c>
      <c r="E94" s="1">
        <v>21895455</v>
      </c>
      <c r="F94" s="1">
        <v>0</v>
      </c>
      <c r="G94" s="1">
        <v>21895455</v>
      </c>
      <c r="H94" s="1">
        <v>0</v>
      </c>
      <c r="I94" s="1">
        <v>21895455</v>
      </c>
      <c r="J94" s="1">
        <v>22724946</v>
      </c>
      <c r="K94" s="1">
        <v>-829491</v>
      </c>
      <c r="N94" s="1"/>
      <c r="Q94" s="1"/>
    </row>
    <row r="95" spans="1:17" hidden="1" outlineLevel="1">
      <c r="A95" t="s">
        <v>87</v>
      </c>
      <c r="B95" s="1">
        <v>0</v>
      </c>
      <c r="C95" s="1">
        <v>0</v>
      </c>
      <c r="D95" s="1">
        <v>0</v>
      </c>
      <c r="E95" s="1">
        <v>5407835</v>
      </c>
      <c r="F95" s="1">
        <v>0</v>
      </c>
      <c r="G95" s="1">
        <v>5407835</v>
      </c>
      <c r="H95" s="1">
        <v>0</v>
      </c>
      <c r="I95" s="1">
        <v>5407835</v>
      </c>
      <c r="J95" s="1">
        <v>5385185</v>
      </c>
      <c r="K95" s="1">
        <v>22650</v>
      </c>
      <c r="N95" s="1"/>
      <c r="Q95" s="1"/>
    </row>
    <row r="96" spans="1:17" hidden="1" outlineLevel="1">
      <c r="A96" t="s">
        <v>88</v>
      </c>
      <c r="B96" s="1">
        <v>0</v>
      </c>
      <c r="C96" s="1">
        <v>0</v>
      </c>
      <c r="D96" s="1">
        <v>0</v>
      </c>
      <c r="E96" s="1">
        <v>106767285</v>
      </c>
      <c r="F96" s="1">
        <v>0</v>
      </c>
      <c r="G96" s="1">
        <v>106767285</v>
      </c>
      <c r="H96" s="1">
        <v>0</v>
      </c>
      <c r="I96" s="1">
        <v>106767285</v>
      </c>
      <c r="J96" s="1">
        <v>116792077</v>
      </c>
      <c r="K96" s="1">
        <v>-10024792</v>
      </c>
      <c r="N96" s="1"/>
      <c r="Q96" s="1"/>
    </row>
    <row r="97" spans="1:17" collapsed="1">
      <c r="A97" s="10" t="s">
        <v>89</v>
      </c>
      <c r="B97" s="3">
        <v>0</v>
      </c>
      <c r="C97" s="3">
        <v>0</v>
      </c>
      <c r="D97" s="3">
        <v>0</v>
      </c>
      <c r="E97" s="3">
        <v>116956589</v>
      </c>
      <c r="F97" s="3">
        <v>0</v>
      </c>
      <c r="G97" s="3">
        <v>116956589</v>
      </c>
      <c r="H97" s="3">
        <v>0</v>
      </c>
      <c r="I97" s="3">
        <v>116956589</v>
      </c>
      <c r="J97" s="3">
        <v>120513129</v>
      </c>
      <c r="K97" s="3">
        <v>-3556540</v>
      </c>
      <c r="N97" s="1"/>
      <c r="Q97" s="1"/>
    </row>
    <row r="98" spans="1:17" hidden="1" outlineLevel="1">
      <c r="A98" t="s">
        <v>90</v>
      </c>
      <c r="B98" s="1">
        <v>0</v>
      </c>
      <c r="C98" s="1">
        <v>0</v>
      </c>
      <c r="D98" s="1">
        <v>0</v>
      </c>
      <c r="E98" s="1">
        <v>115914460</v>
      </c>
      <c r="F98" s="1">
        <v>0</v>
      </c>
      <c r="G98" s="1">
        <v>115914460</v>
      </c>
      <c r="H98" s="1">
        <v>0</v>
      </c>
      <c r="I98" s="1">
        <v>115914460</v>
      </c>
      <c r="J98" s="1">
        <v>119422482</v>
      </c>
      <c r="K98" s="1">
        <v>-3508022</v>
      </c>
      <c r="N98" s="1"/>
      <c r="Q98" s="1"/>
    </row>
    <row r="99" spans="1:17" hidden="1" outlineLevel="1">
      <c r="A99" t="s">
        <v>91</v>
      </c>
      <c r="B99" s="1">
        <v>0</v>
      </c>
      <c r="C99" s="1">
        <v>0</v>
      </c>
      <c r="D99" s="1">
        <v>0</v>
      </c>
      <c r="E99" s="1">
        <v>1042129</v>
      </c>
      <c r="F99" s="1">
        <v>0</v>
      </c>
      <c r="G99" s="1">
        <v>1042129</v>
      </c>
      <c r="H99" s="1">
        <v>0</v>
      </c>
      <c r="I99" s="1">
        <v>1042129</v>
      </c>
      <c r="J99" s="1">
        <v>1090647</v>
      </c>
      <c r="K99" s="1">
        <v>-48518</v>
      </c>
      <c r="N99" s="1"/>
      <c r="Q99" s="1"/>
    </row>
    <row r="100" spans="1:17" collapsed="1">
      <c r="A100" s="10" t="s">
        <v>92</v>
      </c>
      <c r="B100" s="3">
        <v>-186578087</v>
      </c>
      <c r="C100" s="3">
        <v>0</v>
      </c>
      <c r="D100" s="3">
        <v>0</v>
      </c>
      <c r="E100" s="3">
        <v>147067986</v>
      </c>
      <c r="F100" s="3">
        <v>0</v>
      </c>
      <c r="G100" s="3">
        <v>147067986</v>
      </c>
      <c r="H100" s="3">
        <v>0</v>
      </c>
      <c r="I100" s="3">
        <v>-39510101</v>
      </c>
      <c r="J100" s="3">
        <v>44863634</v>
      </c>
      <c r="K100" s="3">
        <v>-84373735</v>
      </c>
      <c r="N100" s="1"/>
      <c r="Q100" s="1"/>
    </row>
    <row r="101" spans="1:17" hidden="1" outlineLevel="1">
      <c r="A101" t="s">
        <v>93</v>
      </c>
      <c r="B101" s="1">
        <v>-180177978</v>
      </c>
      <c r="C101" s="1">
        <v>0</v>
      </c>
      <c r="D101" s="1">
        <v>0</v>
      </c>
      <c r="E101" s="1">
        <v>36299570</v>
      </c>
      <c r="F101" s="1">
        <v>0</v>
      </c>
      <c r="G101" s="1">
        <v>36299570</v>
      </c>
      <c r="H101" s="1">
        <v>0</v>
      </c>
      <c r="I101" s="1">
        <v>-143878408</v>
      </c>
      <c r="J101" s="1">
        <v>-109457936</v>
      </c>
      <c r="K101" s="1">
        <v>-34420472</v>
      </c>
      <c r="N101" s="1"/>
      <c r="Q101" s="1"/>
    </row>
    <row r="102" spans="1:17" hidden="1" outlineLevel="1">
      <c r="A102" t="s">
        <v>94</v>
      </c>
      <c r="B102" s="1">
        <v>0</v>
      </c>
      <c r="C102" s="1">
        <v>0</v>
      </c>
      <c r="D102" s="1">
        <v>0</v>
      </c>
      <c r="E102" s="1">
        <v>101928205</v>
      </c>
      <c r="F102" s="1">
        <v>0</v>
      </c>
      <c r="G102" s="1">
        <v>101928205</v>
      </c>
      <c r="H102" s="1">
        <v>0</v>
      </c>
      <c r="I102" s="1">
        <v>101928205</v>
      </c>
      <c r="J102" s="1">
        <v>149796770</v>
      </c>
      <c r="K102" s="1">
        <v>-47868565</v>
      </c>
      <c r="N102" s="1"/>
      <c r="Q102" s="1"/>
    </row>
    <row r="103" spans="1:17" hidden="1" outlineLevel="1">
      <c r="A103" t="s">
        <v>95</v>
      </c>
      <c r="B103" s="1">
        <v>0</v>
      </c>
      <c r="C103" s="1">
        <v>0</v>
      </c>
      <c r="D103" s="1">
        <v>0</v>
      </c>
      <c r="E103" s="1">
        <v>202864</v>
      </c>
      <c r="F103" s="1">
        <v>0</v>
      </c>
      <c r="G103" s="1">
        <v>202864</v>
      </c>
      <c r="H103" s="1">
        <v>0</v>
      </c>
      <c r="I103" s="1">
        <v>202864</v>
      </c>
      <c r="J103" s="1">
        <v>1400000</v>
      </c>
      <c r="K103" s="1">
        <v>-1197136</v>
      </c>
      <c r="N103" s="1"/>
      <c r="Q103" s="1"/>
    </row>
    <row r="104" spans="1:17" hidden="1" outlineLevel="1">
      <c r="A104" t="s">
        <v>96</v>
      </c>
      <c r="B104" s="1">
        <v>-6400109</v>
      </c>
      <c r="C104" s="1">
        <v>0</v>
      </c>
      <c r="D104" s="1">
        <v>0</v>
      </c>
      <c r="E104" s="1">
        <v>8637347</v>
      </c>
      <c r="F104" s="1">
        <v>0</v>
      </c>
      <c r="G104" s="1">
        <v>8637347</v>
      </c>
      <c r="H104" s="1">
        <v>0</v>
      </c>
      <c r="I104" s="1">
        <v>2237238</v>
      </c>
      <c r="J104" s="1">
        <v>3124800</v>
      </c>
      <c r="K104" s="1">
        <v>-887562</v>
      </c>
      <c r="N104" s="1"/>
      <c r="Q104" s="1"/>
    </row>
    <row r="105" spans="1:17" collapsed="1">
      <c r="A105" s="10" t="s">
        <v>97</v>
      </c>
      <c r="B105" s="3">
        <v>-94514863</v>
      </c>
      <c r="C105" s="3">
        <v>112339263</v>
      </c>
      <c r="D105" s="3">
        <v>0</v>
      </c>
      <c r="E105" s="3">
        <v>62223918</v>
      </c>
      <c r="F105" s="3">
        <v>0</v>
      </c>
      <c r="G105" s="3">
        <v>174563181</v>
      </c>
      <c r="H105" s="3">
        <v>0</v>
      </c>
      <c r="I105" s="3">
        <v>80048318</v>
      </c>
      <c r="J105" s="3">
        <v>99373438</v>
      </c>
      <c r="K105" s="3">
        <v>-19325120</v>
      </c>
      <c r="N105" s="1"/>
      <c r="Q105" s="1"/>
    </row>
    <row r="106" spans="1:17" hidden="1" outlineLevel="1">
      <c r="A106" t="s">
        <v>98</v>
      </c>
      <c r="B106" s="1">
        <v>0</v>
      </c>
      <c r="C106" s="1">
        <v>8327297</v>
      </c>
      <c r="D106" s="1">
        <v>0</v>
      </c>
      <c r="E106" s="1">
        <v>4820</v>
      </c>
      <c r="F106" s="1">
        <v>0</v>
      </c>
      <c r="G106" s="1">
        <v>8332117</v>
      </c>
      <c r="H106" s="1">
        <v>0</v>
      </c>
      <c r="I106" s="1">
        <v>8332117</v>
      </c>
      <c r="J106" s="1">
        <v>9896835</v>
      </c>
      <c r="K106" s="1">
        <v>-1564718</v>
      </c>
      <c r="N106" s="1"/>
      <c r="Q106" s="1"/>
    </row>
    <row r="107" spans="1:17" hidden="1" outlineLevel="1">
      <c r="A107" t="s">
        <v>99</v>
      </c>
      <c r="B107" s="1">
        <v>-30370810</v>
      </c>
      <c r="C107" s="1">
        <v>51327573</v>
      </c>
      <c r="D107" s="1">
        <v>0</v>
      </c>
      <c r="E107" s="1">
        <v>10187712</v>
      </c>
      <c r="F107" s="1">
        <v>0</v>
      </c>
      <c r="G107" s="1">
        <v>61515285</v>
      </c>
      <c r="H107" s="1">
        <v>0</v>
      </c>
      <c r="I107" s="1">
        <v>31144475</v>
      </c>
      <c r="J107" s="1">
        <v>27644052</v>
      </c>
      <c r="K107" s="1">
        <v>3500423</v>
      </c>
      <c r="N107" s="1"/>
      <c r="Q107" s="1"/>
    </row>
    <row r="108" spans="1:17" hidden="1" outlineLevel="1">
      <c r="A108" t="s">
        <v>100</v>
      </c>
      <c r="B108" s="1">
        <v>-2600000</v>
      </c>
      <c r="C108" s="1">
        <v>0</v>
      </c>
      <c r="D108" s="1">
        <v>0</v>
      </c>
      <c r="E108" s="1">
        <v>3386386</v>
      </c>
      <c r="F108" s="1">
        <v>0</v>
      </c>
      <c r="G108" s="1">
        <v>3386386</v>
      </c>
      <c r="H108" s="1">
        <v>0</v>
      </c>
      <c r="I108" s="1">
        <v>786386</v>
      </c>
      <c r="J108" s="1">
        <v>1482000</v>
      </c>
      <c r="K108" s="1">
        <v>-695614</v>
      </c>
      <c r="N108" s="1"/>
      <c r="Q108" s="1"/>
    </row>
    <row r="109" spans="1:17" hidden="1" outlineLevel="1">
      <c r="A109" t="s">
        <v>101</v>
      </c>
      <c r="B109" s="1">
        <v>-21759808</v>
      </c>
      <c r="C109" s="1">
        <v>0</v>
      </c>
      <c r="D109" s="1">
        <v>0</v>
      </c>
      <c r="E109" s="1">
        <v>7833319</v>
      </c>
      <c r="F109" s="1">
        <v>0</v>
      </c>
      <c r="G109" s="1">
        <v>7833319</v>
      </c>
      <c r="H109" s="1">
        <v>0</v>
      </c>
      <c r="I109" s="1">
        <v>-13926489</v>
      </c>
      <c r="J109" s="1">
        <v>-6296000</v>
      </c>
      <c r="K109" s="1">
        <v>-7630489</v>
      </c>
      <c r="N109" s="1"/>
      <c r="Q109" s="1"/>
    </row>
    <row r="110" spans="1:17" hidden="1" outlineLevel="1">
      <c r="A110" t="s">
        <v>102</v>
      </c>
      <c r="B110" s="1">
        <v>-2063206</v>
      </c>
      <c r="C110" s="1">
        <v>0</v>
      </c>
      <c r="D110" s="1">
        <v>0</v>
      </c>
      <c r="E110" s="1">
        <v>13218860</v>
      </c>
      <c r="F110" s="1">
        <v>0</v>
      </c>
      <c r="G110" s="1">
        <v>13218860</v>
      </c>
      <c r="H110" s="1">
        <v>0</v>
      </c>
      <c r="I110" s="1">
        <v>11155654</v>
      </c>
      <c r="J110" s="1">
        <v>9995000</v>
      </c>
      <c r="K110" s="1">
        <v>1160654</v>
      </c>
      <c r="N110" s="1"/>
      <c r="Q110" s="1"/>
    </row>
    <row r="111" spans="1:17" hidden="1" outlineLevel="1">
      <c r="A111" t="s">
        <v>103</v>
      </c>
      <c r="B111" s="1">
        <v>0</v>
      </c>
      <c r="C111" s="1">
        <v>0</v>
      </c>
      <c r="D111" s="1">
        <v>0</v>
      </c>
      <c r="E111" s="1">
        <v>1551250</v>
      </c>
      <c r="F111" s="1">
        <v>0</v>
      </c>
      <c r="G111" s="1">
        <v>1551250</v>
      </c>
      <c r="H111" s="1">
        <v>0</v>
      </c>
      <c r="I111" s="1">
        <v>1551250</v>
      </c>
      <c r="J111" s="1">
        <v>2480000</v>
      </c>
      <c r="K111" s="1">
        <v>-928750</v>
      </c>
      <c r="N111" s="1"/>
      <c r="Q111" s="1"/>
    </row>
    <row r="112" spans="1:17" hidden="1" outlineLevel="1">
      <c r="A112" t="s">
        <v>104</v>
      </c>
      <c r="B112" s="1">
        <v>-37721039</v>
      </c>
      <c r="C112" s="1">
        <v>52684393</v>
      </c>
      <c r="D112" s="1">
        <v>0</v>
      </c>
      <c r="E112" s="1">
        <v>12020339</v>
      </c>
      <c r="F112" s="1">
        <v>0</v>
      </c>
      <c r="G112" s="1">
        <v>64704732</v>
      </c>
      <c r="H112" s="1">
        <v>0</v>
      </c>
      <c r="I112" s="1">
        <v>26983693</v>
      </c>
      <c r="J112" s="1">
        <v>40150319</v>
      </c>
      <c r="K112" s="1">
        <v>-13166626</v>
      </c>
      <c r="N112" s="1"/>
      <c r="Q112" s="1"/>
    </row>
    <row r="113" spans="1:17" hidden="1" outlineLevel="1">
      <c r="A113" t="s">
        <v>105</v>
      </c>
      <c r="B113" s="1">
        <v>0</v>
      </c>
      <c r="C113" s="1">
        <v>0</v>
      </c>
      <c r="D113" s="1">
        <v>0</v>
      </c>
      <c r="E113" s="1">
        <v>14021232</v>
      </c>
      <c r="F113" s="1">
        <v>0</v>
      </c>
      <c r="G113" s="1">
        <v>14021232</v>
      </c>
      <c r="H113" s="1">
        <v>0</v>
      </c>
      <c r="I113" s="1">
        <v>14021232</v>
      </c>
      <c r="J113" s="1">
        <v>14021232</v>
      </c>
      <c r="K113" s="1">
        <v>0</v>
      </c>
      <c r="N113" s="1"/>
      <c r="Q113" s="1"/>
    </row>
    <row r="114" spans="1:17" collapsed="1">
      <c r="A114" s="10" t="s">
        <v>106</v>
      </c>
      <c r="B114" s="3">
        <v>0</v>
      </c>
      <c r="C114" s="3">
        <v>0</v>
      </c>
      <c r="D114" s="3">
        <v>0</v>
      </c>
      <c r="E114" s="3">
        <v>438380356</v>
      </c>
      <c r="F114" s="3">
        <v>0</v>
      </c>
      <c r="G114" s="3">
        <v>438380356</v>
      </c>
      <c r="H114" s="3">
        <v>0</v>
      </c>
      <c r="I114" s="3">
        <v>438380356</v>
      </c>
      <c r="J114" s="3">
        <v>436043432</v>
      </c>
      <c r="K114" s="3">
        <v>2336924</v>
      </c>
      <c r="N114" s="1"/>
      <c r="Q114" s="1"/>
    </row>
    <row r="115" spans="1:17" hidden="1" outlineLevel="1">
      <c r="A115" t="s">
        <v>107</v>
      </c>
      <c r="B115" s="1">
        <v>0</v>
      </c>
      <c r="C115" s="1">
        <v>0</v>
      </c>
      <c r="D115" s="1">
        <v>0</v>
      </c>
      <c r="E115" s="1">
        <v>34086806</v>
      </c>
      <c r="F115" s="1">
        <v>0</v>
      </c>
      <c r="G115" s="1">
        <v>34086806</v>
      </c>
      <c r="H115" s="1">
        <v>0</v>
      </c>
      <c r="I115" s="1">
        <v>34086806</v>
      </c>
      <c r="J115" s="1">
        <v>34665000</v>
      </c>
      <c r="K115" s="1">
        <v>-578194</v>
      </c>
      <c r="N115" s="1"/>
      <c r="Q115" s="1"/>
    </row>
    <row r="116" spans="1:17" hidden="1" outlineLevel="1">
      <c r="A116" t="s">
        <v>108</v>
      </c>
      <c r="B116" s="1">
        <v>0</v>
      </c>
      <c r="C116" s="1">
        <v>0</v>
      </c>
      <c r="D116" s="1">
        <v>0</v>
      </c>
      <c r="E116" s="1">
        <v>63427500</v>
      </c>
      <c r="F116" s="1">
        <v>0</v>
      </c>
      <c r="G116" s="1">
        <v>63427500</v>
      </c>
      <c r="H116" s="1">
        <v>0</v>
      </c>
      <c r="I116" s="1">
        <v>63427500</v>
      </c>
      <c r="J116" s="1">
        <v>63427500</v>
      </c>
      <c r="K116" s="1">
        <v>0</v>
      </c>
      <c r="N116" s="1"/>
      <c r="Q116" s="1"/>
    </row>
    <row r="117" spans="1:17" hidden="1" outlineLevel="1">
      <c r="A117" t="s">
        <v>109</v>
      </c>
      <c r="B117" s="1">
        <v>0</v>
      </c>
      <c r="C117" s="1">
        <v>0</v>
      </c>
      <c r="D117" s="1">
        <v>0</v>
      </c>
      <c r="E117" s="1">
        <v>48692707</v>
      </c>
      <c r="F117" s="1">
        <v>0</v>
      </c>
      <c r="G117" s="1">
        <v>48692707</v>
      </c>
      <c r="H117" s="1">
        <v>0</v>
      </c>
      <c r="I117" s="1">
        <v>48692707</v>
      </c>
      <c r="J117" s="1">
        <v>52504000</v>
      </c>
      <c r="K117" s="1">
        <v>-3811293</v>
      </c>
      <c r="N117" s="1"/>
      <c r="Q117" s="1"/>
    </row>
    <row r="118" spans="1:17" hidden="1" outlineLevel="1">
      <c r="A118" t="s">
        <v>110</v>
      </c>
      <c r="B118" s="1">
        <v>0</v>
      </c>
      <c r="C118" s="1">
        <v>0</v>
      </c>
      <c r="D118" s="1">
        <v>0</v>
      </c>
      <c r="E118" s="1">
        <v>1789362</v>
      </c>
      <c r="F118" s="1">
        <v>0</v>
      </c>
      <c r="G118" s="1">
        <v>1789362</v>
      </c>
      <c r="H118" s="1">
        <v>0</v>
      </c>
      <c r="I118" s="1">
        <v>1789362</v>
      </c>
      <c r="J118" s="1">
        <v>1750000</v>
      </c>
      <c r="K118" s="1">
        <v>39362</v>
      </c>
      <c r="N118" s="1"/>
      <c r="Q118" s="1"/>
    </row>
    <row r="119" spans="1:17" hidden="1" outlineLevel="1">
      <c r="A119" t="s">
        <v>111</v>
      </c>
      <c r="B119" s="1">
        <v>0</v>
      </c>
      <c r="C119" s="1">
        <v>0</v>
      </c>
      <c r="D119" s="1">
        <v>0</v>
      </c>
      <c r="E119" s="1">
        <v>14417637</v>
      </c>
      <c r="F119" s="1">
        <v>0</v>
      </c>
      <c r="G119" s="1">
        <v>14417637</v>
      </c>
      <c r="H119" s="1">
        <v>0</v>
      </c>
      <c r="I119" s="1">
        <v>14417637</v>
      </c>
      <c r="J119" s="1">
        <v>13300000</v>
      </c>
      <c r="K119" s="1">
        <v>1117637</v>
      </c>
      <c r="N119" s="1"/>
      <c r="Q119" s="1"/>
    </row>
    <row r="120" spans="1:17" hidden="1" outlineLevel="1">
      <c r="A120" t="s">
        <v>112</v>
      </c>
      <c r="B120" s="1">
        <v>0</v>
      </c>
      <c r="C120" s="1">
        <v>0</v>
      </c>
      <c r="D120" s="1">
        <v>0</v>
      </c>
      <c r="E120" s="1">
        <v>46350226</v>
      </c>
      <c r="F120" s="1">
        <v>0</v>
      </c>
      <c r="G120" s="1">
        <v>46350226</v>
      </c>
      <c r="H120" s="1">
        <v>0</v>
      </c>
      <c r="I120" s="1">
        <v>46350226</v>
      </c>
      <c r="J120" s="1">
        <v>43510552</v>
      </c>
      <c r="K120" s="1">
        <v>2839674</v>
      </c>
      <c r="N120" s="1"/>
      <c r="Q120" s="1"/>
    </row>
    <row r="121" spans="1:17" hidden="1" outlineLevel="1">
      <c r="A121" t="s">
        <v>113</v>
      </c>
      <c r="B121" s="1">
        <v>0</v>
      </c>
      <c r="C121" s="1">
        <v>0</v>
      </c>
      <c r="D121" s="1">
        <v>0</v>
      </c>
      <c r="E121" s="1">
        <v>226981839</v>
      </c>
      <c r="F121" s="1">
        <v>0</v>
      </c>
      <c r="G121" s="1">
        <v>226981839</v>
      </c>
      <c r="H121" s="1">
        <v>0</v>
      </c>
      <c r="I121" s="1">
        <v>226981839</v>
      </c>
      <c r="J121" s="1">
        <v>223714380</v>
      </c>
      <c r="K121" s="1">
        <v>3267459</v>
      </c>
      <c r="N121" s="1"/>
      <c r="Q121" s="1"/>
    </row>
    <row r="122" spans="1:17" hidden="1" outlineLevel="1">
      <c r="A122" t="s">
        <v>114</v>
      </c>
      <c r="B122" s="1">
        <v>0</v>
      </c>
      <c r="C122" s="1">
        <v>0</v>
      </c>
      <c r="D122" s="1">
        <v>0</v>
      </c>
      <c r="E122" s="1">
        <v>2634279</v>
      </c>
      <c r="F122" s="1">
        <v>0</v>
      </c>
      <c r="G122" s="1">
        <v>2634279</v>
      </c>
      <c r="H122" s="1">
        <v>0</v>
      </c>
      <c r="I122" s="1">
        <v>2634279</v>
      </c>
      <c r="J122" s="1">
        <v>3172000</v>
      </c>
      <c r="K122" s="1">
        <v>-537721</v>
      </c>
      <c r="N122" s="1"/>
      <c r="Q122" s="1"/>
    </row>
    <row r="123" spans="1:17" collapsed="1">
      <c r="A123" s="10" t="s">
        <v>115</v>
      </c>
      <c r="B123" s="3">
        <v>-11364985</v>
      </c>
      <c r="C123" s="3">
        <v>76165033</v>
      </c>
      <c r="D123" s="3">
        <v>0</v>
      </c>
      <c r="E123" s="3">
        <v>138650013</v>
      </c>
      <c r="F123" s="3">
        <v>0</v>
      </c>
      <c r="G123" s="3">
        <v>214815046</v>
      </c>
      <c r="H123" s="3">
        <v>0</v>
      </c>
      <c r="I123" s="3">
        <v>203450061</v>
      </c>
      <c r="J123" s="3">
        <v>188446717</v>
      </c>
      <c r="K123" s="3">
        <v>15003344</v>
      </c>
      <c r="N123" s="1"/>
      <c r="Q123" s="1"/>
    </row>
    <row r="124" spans="1:17" hidden="1" outlineLevel="1">
      <c r="A124" t="s">
        <v>116</v>
      </c>
      <c r="B124" s="1">
        <v>0</v>
      </c>
      <c r="C124" s="1">
        <v>3722071</v>
      </c>
      <c r="D124" s="1">
        <v>0</v>
      </c>
      <c r="E124" s="1">
        <v>62990</v>
      </c>
      <c r="F124" s="1">
        <v>0</v>
      </c>
      <c r="G124" s="1">
        <v>3785061</v>
      </c>
      <c r="H124" s="1">
        <v>0</v>
      </c>
      <c r="I124" s="1">
        <v>3785061</v>
      </c>
      <c r="J124" s="1">
        <v>5106136</v>
      </c>
      <c r="K124" s="1">
        <v>-1321075</v>
      </c>
      <c r="N124" s="1"/>
      <c r="Q124" s="1"/>
    </row>
    <row r="125" spans="1:17" hidden="1" outlineLevel="1">
      <c r="A125" t="s">
        <v>117</v>
      </c>
      <c r="B125" s="1">
        <v>-72544</v>
      </c>
      <c r="C125" s="1">
        <v>28996434</v>
      </c>
      <c r="D125" s="1">
        <v>0</v>
      </c>
      <c r="E125" s="1">
        <v>9209771</v>
      </c>
      <c r="F125" s="1">
        <v>0</v>
      </c>
      <c r="G125" s="1">
        <v>38206205</v>
      </c>
      <c r="H125" s="1">
        <v>0</v>
      </c>
      <c r="I125" s="1">
        <v>38133661</v>
      </c>
      <c r="J125" s="1">
        <v>39358937</v>
      </c>
      <c r="K125" s="1">
        <v>-1225276</v>
      </c>
      <c r="N125" s="1"/>
      <c r="Q125" s="1"/>
    </row>
    <row r="126" spans="1:17" hidden="1" outlineLevel="1">
      <c r="A126" t="s">
        <v>118</v>
      </c>
      <c r="B126" s="1">
        <v>-7583350</v>
      </c>
      <c r="C126" s="1">
        <v>43446528</v>
      </c>
      <c r="D126" s="1">
        <v>0</v>
      </c>
      <c r="E126" s="1">
        <v>11631177</v>
      </c>
      <c r="F126" s="1">
        <v>0</v>
      </c>
      <c r="G126" s="1">
        <v>55077705</v>
      </c>
      <c r="H126" s="1">
        <v>0</v>
      </c>
      <c r="I126" s="1">
        <v>47494355</v>
      </c>
      <c r="J126" s="1">
        <v>38133392</v>
      </c>
      <c r="K126" s="1">
        <v>9360963</v>
      </c>
      <c r="N126" s="1"/>
      <c r="Q126" s="1"/>
    </row>
    <row r="127" spans="1:17" hidden="1" outlineLevel="1">
      <c r="A127" t="s">
        <v>119</v>
      </c>
      <c r="B127" s="1">
        <v>-2940579</v>
      </c>
      <c r="C127" s="1">
        <v>0</v>
      </c>
      <c r="D127" s="1">
        <v>0</v>
      </c>
      <c r="E127" s="1">
        <v>79331832</v>
      </c>
      <c r="F127" s="1">
        <v>0</v>
      </c>
      <c r="G127" s="1">
        <v>79331832</v>
      </c>
      <c r="H127" s="1">
        <v>0</v>
      </c>
      <c r="I127" s="1">
        <v>76391253</v>
      </c>
      <c r="J127" s="1">
        <v>77833252</v>
      </c>
      <c r="K127" s="1">
        <v>-1441999</v>
      </c>
      <c r="N127" s="1"/>
      <c r="Q127" s="1"/>
    </row>
    <row r="128" spans="1:17" hidden="1" outlineLevel="1">
      <c r="A128" t="s">
        <v>120</v>
      </c>
      <c r="B128" s="1">
        <v>0</v>
      </c>
      <c r="C128" s="1">
        <v>0</v>
      </c>
      <c r="D128" s="1">
        <v>0</v>
      </c>
      <c r="E128" s="1">
        <v>23203188</v>
      </c>
      <c r="F128" s="1">
        <v>0</v>
      </c>
      <c r="G128" s="1">
        <v>23203188</v>
      </c>
      <c r="H128" s="1">
        <v>0</v>
      </c>
      <c r="I128" s="1">
        <v>23203188</v>
      </c>
      <c r="J128" s="1">
        <v>19440000</v>
      </c>
      <c r="K128" s="1">
        <v>3763188</v>
      </c>
      <c r="N128" s="1"/>
      <c r="Q128" s="1"/>
    </row>
    <row r="129" spans="1:17" hidden="1" outlineLevel="1">
      <c r="A129" t="s">
        <v>121</v>
      </c>
      <c r="B129" s="1">
        <v>-62500</v>
      </c>
      <c r="C129" s="1">
        <v>0</v>
      </c>
      <c r="D129" s="1">
        <v>0</v>
      </c>
      <c r="E129" s="1">
        <v>358108</v>
      </c>
      <c r="F129" s="1">
        <v>0</v>
      </c>
      <c r="G129" s="1">
        <v>358108</v>
      </c>
      <c r="H129" s="1">
        <v>0</v>
      </c>
      <c r="I129" s="1">
        <v>295608</v>
      </c>
      <c r="J129" s="1">
        <v>375000</v>
      </c>
      <c r="K129" s="1">
        <v>-79392</v>
      </c>
      <c r="N129" s="1"/>
      <c r="Q129" s="1"/>
    </row>
    <row r="130" spans="1:17" hidden="1" outlineLevel="1">
      <c r="A130" t="s">
        <v>122</v>
      </c>
      <c r="B130" s="1">
        <v>0</v>
      </c>
      <c r="C130" s="1">
        <v>0</v>
      </c>
      <c r="D130" s="1">
        <v>0</v>
      </c>
      <c r="E130" s="1">
        <v>13250977</v>
      </c>
      <c r="F130" s="1">
        <v>0</v>
      </c>
      <c r="G130" s="1">
        <v>13250977</v>
      </c>
      <c r="H130" s="1">
        <v>0</v>
      </c>
      <c r="I130" s="1">
        <v>13250977</v>
      </c>
      <c r="J130" s="1">
        <v>6750000</v>
      </c>
      <c r="K130" s="1">
        <v>6500977</v>
      </c>
      <c r="N130" s="1"/>
      <c r="Q130" s="1"/>
    </row>
    <row r="131" spans="1:17" hidden="1" outlineLevel="1">
      <c r="A131" t="s">
        <v>123</v>
      </c>
      <c r="B131" s="1">
        <v>-706012</v>
      </c>
      <c r="C131" s="1">
        <v>0</v>
      </c>
      <c r="D131" s="1">
        <v>0</v>
      </c>
      <c r="E131" s="1">
        <v>1179956</v>
      </c>
      <c r="F131" s="1">
        <v>0</v>
      </c>
      <c r="G131" s="1">
        <v>1179956</v>
      </c>
      <c r="H131" s="1">
        <v>0</v>
      </c>
      <c r="I131" s="1">
        <v>473944</v>
      </c>
      <c r="J131" s="1">
        <v>1050000</v>
      </c>
      <c r="K131" s="1">
        <v>-576056</v>
      </c>
      <c r="N131" s="1"/>
      <c r="Q131" s="1"/>
    </row>
    <row r="132" spans="1:17" hidden="1" outlineLevel="1">
      <c r="A132" t="s">
        <v>124</v>
      </c>
      <c r="B132" s="1">
        <v>0</v>
      </c>
      <c r="C132" s="1">
        <v>0</v>
      </c>
      <c r="D132" s="1">
        <v>0</v>
      </c>
      <c r="E132" s="1">
        <v>422014</v>
      </c>
      <c r="F132" s="1">
        <v>0</v>
      </c>
      <c r="G132" s="1">
        <v>422014</v>
      </c>
      <c r="H132" s="1">
        <v>0</v>
      </c>
      <c r="I132" s="1">
        <v>422014</v>
      </c>
      <c r="J132" s="1">
        <v>400000</v>
      </c>
      <c r="K132" s="1">
        <v>22014</v>
      </c>
      <c r="N132" s="1"/>
      <c r="Q132" s="1"/>
    </row>
    <row r="133" spans="1:17" collapsed="1">
      <c r="A133" s="10" t="s">
        <v>125</v>
      </c>
      <c r="B133" s="3">
        <v>0</v>
      </c>
      <c r="C133" s="3">
        <v>0</v>
      </c>
      <c r="D133" s="3">
        <v>0</v>
      </c>
      <c r="E133" s="3">
        <v>824943</v>
      </c>
      <c r="F133" s="3">
        <v>0</v>
      </c>
      <c r="G133" s="3">
        <v>824943</v>
      </c>
      <c r="H133" s="3">
        <v>0</v>
      </c>
      <c r="I133" s="3">
        <v>824943</v>
      </c>
      <c r="J133" s="3">
        <v>1585000</v>
      </c>
      <c r="K133" s="3">
        <v>-760057</v>
      </c>
      <c r="N133" s="1"/>
      <c r="Q133" s="1"/>
    </row>
    <row r="134" spans="1:17" hidden="1" outlineLevel="1">
      <c r="A134" t="s">
        <v>126</v>
      </c>
      <c r="B134" s="1">
        <v>0</v>
      </c>
      <c r="C134" s="1">
        <v>0</v>
      </c>
      <c r="D134" s="1">
        <v>0</v>
      </c>
      <c r="E134" s="1">
        <v>824943</v>
      </c>
      <c r="F134" s="1">
        <v>0</v>
      </c>
      <c r="G134" s="1">
        <v>824943</v>
      </c>
      <c r="H134" s="1">
        <v>0</v>
      </c>
      <c r="I134" s="1">
        <v>824943</v>
      </c>
      <c r="J134" s="1">
        <v>1585000</v>
      </c>
      <c r="K134" s="1">
        <v>-760057</v>
      </c>
      <c r="N134" s="1"/>
      <c r="Q134" s="1"/>
    </row>
    <row r="135" spans="1:17" collapsed="1">
      <c r="A135" s="10" t="s">
        <v>127</v>
      </c>
      <c r="B135" s="3">
        <v>-102623685</v>
      </c>
      <c r="C135" s="3">
        <v>440667435</v>
      </c>
      <c r="D135" s="3">
        <v>527056346</v>
      </c>
      <c r="E135" s="3">
        <f>303069155-4690</f>
        <v>303064465</v>
      </c>
      <c r="F135" s="3">
        <v>0</v>
      </c>
      <c r="G135" s="3">
        <f>+C135+D135+E135</f>
        <v>1270788246</v>
      </c>
      <c r="H135" s="3">
        <v>0</v>
      </c>
      <c r="I135" s="3">
        <f>+B135+G135</f>
        <v>1168164561</v>
      </c>
      <c r="J135" s="3">
        <v>807685977</v>
      </c>
      <c r="K135" s="3">
        <f>I135-J135</f>
        <v>360478584</v>
      </c>
      <c r="N135" s="1"/>
      <c r="Q135" s="1"/>
    </row>
    <row r="136" spans="1:17" hidden="1" outlineLevel="1">
      <c r="A136" t="s">
        <v>128</v>
      </c>
      <c r="B136" s="1">
        <v>0</v>
      </c>
      <c r="C136" s="1">
        <v>43921199</v>
      </c>
      <c r="D136" s="1">
        <v>0</v>
      </c>
      <c r="E136" s="1">
        <v>1955977</v>
      </c>
      <c r="F136" s="1">
        <v>0</v>
      </c>
      <c r="G136" s="1">
        <v>45877176</v>
      </c>
      <c r="H136" s="1">
        <v>0</v>
      </c>
      <c r="I136" s="1">
        <v>45877176</v>
      </c>
      <c r="J136" s="1">
        <v>43339704</v>
      </c>
      <c r="K136" s="1">
        <v>2537472</v>
      </c>
      <c r="N136" s="1"/>
      <c r="Q136" s="1"/>
    </row>
    <row r="137" spans="1:17" hidden="1" outlineLevel="1">
      <c r="A137" t="s">
        <v>129</v>
      </c>
      <c r="B137" s="1">
        <v>0</v>
      </c>
      <c r="C137" s="1">
        <v>21345560</v>
      </c>
      <c r="D137" s="1">
        <v>0</v>
      </c>
      <c r="E137" s="1">
        <v>275928</v>
      </c>
      <c r="F137" s="1">
        <v>0</v>
      </c>
      <c r="G137" s="1">
        <v>21621488</v>
      </c>
      <c r="H137" s="1">
        <v>0</v>
      </c>
      <c r="I137" s="1">
        <v>21621488</v>
      </c>
      <c r="J137" s="1">
        <v>19813140</v>
      </c>
      <c r="K137" s="1">
        <v>1808348</v>
      </c>
      <c r="N137" s="1"/>
      <c r="Q137" s="1"/>
    </row>
    <row r="138" spans="1:17" hidden="1" outlineLevel="1">
      <c r="A138" t="s">
        <v>130</v>
      </c>
      <c r="B138" s="1">
        <v>0</v>
      </c>
      <c r="C138" s="1">
        <v>3637958</v>
      </c>
      <c r="D138" s="1">
        <v>0</v>
      </c>
      <c r="E138" s="1">
        <v>713324</v>
      </c>
      <c r="F138" s="1">
        <v>0</v>
      </c>
      <c r="G138" s="1">
        <v>4351282</v>
      </c>
      <c r="H138" s="1">
        <v>0</v>
      </c>
      <c r="I138" s="1">
        <v>4351282</v>
      </c>
      <c r="J138" s="1">
        <v>5289041</v>
      </c>
      <c r="K138" s="1">
        <v>-937759</v>
      </c>
      <c r="N138" s="1"/>
      <c r="Q138" s="1"/>
    </row>
    <row r="139" spans="1:17" hidden="1" outlineLevel="1">
      <c r="A139" t="s">
        <v>131</v>
      </c>
      <c r="B139" s="1">
        <v>-4185000</v>
      </c>
      <c r="C139" s="1">
        <v>0</v>
      </c>
      <c r="D139" s="1">
        <v>0</v>
      </c>
      <c r="E139" s="1">
        <v>9142982</v>
      </c>
      <c r="F139" s="1">
        <v>0</v>
      </c>
      <c r="G139" s="1">
        <v>9142982</v>
      </c>
      <c r="H139" s="1">
        <v>0</v>
      </c>
      <c r="I139" s="1">
        <v>4957982</v>
      </c>
      <c r="J139" s="1">
        <v>4715000</v>
      </c>
      <c r="K139" s="1">
        <v>242982</v>
      </c>
      <c r="N139" s="1"/>
      <c r="Q139" s="1"/>
    </row>
    <row r="140" spans="1:17" hidden="1" outlineLevel="1">
      <c r="A140" t="s">
        <v>231</v>
      </c>
      <c r="B140" s="1">
        <v>-7586152</v>
      </c>
      <c r="C140" s="1">
        <v>6134579</v>
      </c>
      <c r="D140" s="1">
        <v>0</v>
      </c>
      <c r="E140" s="1">
        <v>1807551</v>
      </c>
      <c r="F140" s="1">
        <v>0</v>
      </c>
      <c r="G140" s="1">
        <v>7942130</v>
      </c>
      <c r="H140" s="1">
        <v>0</v>
      </c>
      <c r="I140" s="1">
        <v>355978</v>
      </c>
      <c r="J140" s="1">
        <v>0</v>
      </c>
      <c r="K140" s="1">
        <v>355978</v>
      </c>
      <c r="N140" s="1"/>
      <c r="Q140" s="1"/>
    </row>
    <row r="141" spans="1:17" hidden="1" outlineLevel="1">
      <c r="A141" t="s">
        <v>132</v>
      </c>
      <c r="B141" s="1">
        <v>-88210675</v>
      </c>
      <c r="C141" s="1">
        <v>170248356</v>
      </c>
      <c r="D141" s="1">
        <v>0</v>
      </c>
      <c r="E141" s="1">
        <f>78531643-4690</f>
        <v>78526953</v>
      </c>
      <c r="F141" s="1">
        <v>0</v>
      </c>
      <c r="G141" s="1">
        <v>248779999</v>
      </c>
      <c r="H141" s="1">
        <v>0</v>
      </c>
      <c r="I141" s="1">
        <v>160569324</v>
      </c>
      <c r="J141" s="1">
        <v>157521248</v>
      </c>
      <c r="K141" s="1">
        <f>I141-J141</f>
        <v>3048076</v>
      </c>
      <c r="N141" s="1"/>
      <c r="Q141" s="1"/>
    </row>
    <row r="142" spans="1:17" hidden="1" outlineLevel="1">
      <c r="A142" t="s">
        <v>133</v>
      </c>
      <c r="B142" s="1">
        <v>-34358</v>
      </c>
      <c r="C142" s="1">
        <v>69667109</v>
      </c>
      <c r="D142" s="1">
        <v>0</v>
      </c>
      <c r="E142" s="1">
        <v>82403796</v>
      </c>
      <c r="F142" s="1">
        <v>0</v>
      </c>
      <c r="G142" s="1">
        <v>152070905</v>
      </c>
      <c r="H142" s="1">
        <v>0</v>
      </c>
      <c r="I142" s="1">
        <v>152036547</v>
      </c>
      <c r="J142" s="1">
        <v>143456994</v>
      </c>
      <c r="K142" s="1">
        <v>8579553</v>
      </c>
      <c r="N142" s="1"/>
      <c r="Q142" s="1"/>
    </row>
    <row r="143" spans="1:17" hidden="1" outlineLevel="1">
      <c r="A143" t="s">
        <v>134</v>
      </c>
      <c r="B143" s="1">
        <v>-2607500</v>
      </c>
      <c r="C143" s="1">
        <v>72106754</v>
      </c>
      <c r="D143" s="1">
        <v>0</v>
      </c>
      <c r="E143" s="1">
        <v>53487797</v>
      </c>
      <c r="F143" s="1">
        <v>0</v>
      </c>
      <c r="G143" s="1">
        <v>125594551</v>
      </c>
      <c r="H143" s="1">
        <v>0</v>
      </c>
      <c r="I143" s="1">
        <v>122987051</v>
      </c>
      <c r="J143" s="1">
        <v>132060850</v>
      </c>
      <c r="K143" s="1">
        <v>-9073799</v>
      </c>
      <c r="N143" s="1"/>
      <c r="Q143" s="1"/>
    </row>
    <row r="144" spans="1:17" hidden="1" outlineLevel="1">
      <c r="A144" t="s">
        <v>135</v>
      </c>
      <c r="B144" s="1">
        <v>0</v>
      </c>
      <c r="C144" s="1">
        <v>0</v>
      </c>
      <c r="D144" s="1">
        <v>0</v>
      </c>
      <c r="E144" s="1">
        <v>64778836</v>
      </c>
      <c r="F144" s="1">
        <v>0</v>
      </c>
      <c r="G144" s="1">
        <v>64778836</v>
      </c>
      <c r="H144" s="1">
        <v>0</v>
      </c>
      <c r="I144" s="1">
        <v>64778836</v>
      </c>
      <c r="J144" s="1">
        <v>64860000</v>
      </c>
      <c r="K144" s="1">
        <v>-81164</v>
      </c>
      <c r="N144" s="1"/>
      <c r="Q144" s="1"/>
    </row>
    <row r="145" spans="1:17" hidden="1" outlineLevel="1">
      <c r="A145" t="s">
        <v>136</v>
      </c>
      <c r="B145" s="1">
        <v>0</v>
      </c>
      <c r="C145" s="1">
        <v>0</v>
      </c>
      <c r="D145" s="1">
        <v>0</v>
      </c>
      <c r="E145" s="1">
        <v>2897232</v>
      </c>
      <c r="F145" s="1">
        <v>0</v>
      </c>
      <c r="G145" s="1">
        <v>2897232</v>
      </c>
      <c r="H145" s="1">
        <v>0</v>
      </c>
      <c r="I145" s="1">
        <v>2897232</v>
      </c>
      <c r="J145" s="1">
        <v>2310000</v>
      </c>
      <c r="K145" s="1">
        <v>587232</v>
      </c>
      <c r="N145" s="1"/>
      <c r="Q145" s="1"/>
    </row>
    <row r="146" spans="1:17" hidden="1" outlineLevel="1">
      <c r="A146" t="s">
        <v>137</v>
      </c>
      <c r="B146" s="1">
        <v>0</v>
      </c>
      <c r="C146" s="1">
        <v>29111963</v>
      </c>
      <c r="D146" s="1">
        <v>527056346</v>
      </c>
      <c r="E146" s="1">
        <v>0</v>
      </c>
      <c r="F146" s="1">
        <v>0</v>
      </c>
      <c r="G146" s="1">
        <v>556168309</v>
      </c>
      <c r="H146" s="1">
        <v>0</v>
      </c>
      <c r="I146" s="1">
        <v>556168309</v>
      </c>
      <c r="J146" s="1">
        <v>209400000</v>
      </c>
      <c r="K146" s="1">
        <v>346768309</v>
      </c>
      <c r="N146" s="1"/>
      <c r="Q146" s="1"/>
    </row>
    <row r="147" spans="1:17" hidden="1" outlineLevel="1">
      <c r="A147" t="s">
        <v>138</v>
      </c>
      <c r="B147" s="1">
        <v>0</v>
      </c>
      <c r="C147" s="1">
        <v>24493957</v>
      </c>
      <c r="D147" s="1">
        <v>0</v>
      </c>
      <c r="E147" s="1">
        <v>0</v>
      </c>
      <c r="F147" s="1">
        <v>0</v>
      </c>
      <c r="G147" s="1">
        <v>24493957</v>
      </c>
      <c r="H147" s="1">
        <v>0</v>
      </c>
      <c r="I147" s="1">
        <v>24493957</v>
      </c>
      <c r="J147" s="1">
        <v>20400000</v>
      </c>
      <c r="K147" s="1">
        <v>4093957</v>
      </c>
      <c r="N147" s="1"/>
      <c r="Q147" s="1"/>
    </row>
    <row r="148" spans="1:17" hidden="1" outlineLevel="1">
      <c r="A148" t="s">
        <v>139</v>
      </c>
      <c r="B148" s="1">
        <v>0</v>
      </c>
      <c r="C148" s="1">
        <v>0</v>
      </c>
      <c r="D148" s="1">
        <v>0</v>
      </c>
      <c r="E148" s="1">
        <v>698388</v>
      </c>
      <c r="F148" s="1">
        <v>0</v>
      </c>
      <c r="G148" s="1">
        <v>698388</v>
      </c>
      <c r="H148" s="1">
        <v>0</v>
      </c>
      <c r="I148" s="1">
        <v>698388</v>
      </c>
      <c r="J148" s="1">
        <v>3120000</v>
      </c>
      <c r="K148" s="1">
        <v>-2421612</v>
      </c>
      <c r="N148" s="1"/>
      <c r="Q148" s="1"/>
    </row>
    <row r="149" spans="1:17" hidden="1" outlineLevel="1">
      <c r="A149" t="s">
        <v>140</v>
      </c>
      <c r="B149" s="1">
        <v>0</v>
      </c>
      <c r="C149" s="1">
        <v>0</v>
      </c>
      <c r="D149" s="1">
        <v>0</v>
      </c>
      <c r="E149" s="1">
        <v>1459280</v>
      </c>
      <c r="F149" s="1">
        <v>0</v>
      </c>
      <c r="G149" s="1">
        <v>1459280</v>
      </c>
      <c r="H149" s="1">
        <v>0</v>
      </c>
      <c r="I149" s="1">
        <v>1459280</v>
      </c>
      <c r="J149" s="1">
        <v>1400000</v>
      </c>
      <c r="K149" s="1">
        <v>59280</v>
      </c>
      <c r="N149" s="1"/>
      <c r="Q149" s="1"/>
    </row>
    <row r="150" spans="1:17" hidden="1" outlineLevel="1">
      <c r="A150" t="s">
        <v>234</v>
      </c>
      <c r="B150" s="1">
        <v>0</v>
      </c>
      <c r="C150" s="1">
        <v>0</v>
      </c>
      <c r="D150" s="1">
        <v>0</v>
      </c>
      <c r="E150" s="1">
        <v>4916421</v>
      </c>
      <c r="F150" s="1">
        <v>0</v>
      </c>
      <c r="G150" s="1">
        <v>4916421</v>
      </c>
      <c r="H150" s="1">
        <v>0</v>
      </c>
      <c r="I150" s="1">
        <v>4916421</v>
      </c>
      <c r="J150" s="1">
        <v>0</v>
      </c>
      <c r="K150" s="1">
        <v>4916421</v>
      </c>
      <c r="N150" s="1"/>
      <c r="Q150" s="1"/>
    </row>
    <row r="151" spans="1:17" collapsed="1">
      <c r="A151" s="10" t="s">
        <v>141</v>
      </c>
      <c r="B151" s="3">
        <v>0</v>
      </c>
      <c r="C151" s="3">
        <v>0</v>
      </c>
      <c r="D151" s="3">
        <v>0</v>
      </c>
      <c r="E151" s="3">
        <v>4284330</v>
      </c>
      <c r="F151" s="3">
        <v>0</v>
      </c>
      <c r="G151" s="3">
        <v>4284330</v>
      </c>
      <c r="H151" s="3">
        <f>-492489680+430410</f>
        <v>-492059270</v>
      </c>
      <c r="I151" s="3">
        <f>+H151+G151</f>
        <v>-487774940</v>
      </c>
      <c r="J151" s="3">
        <v>-378360004</v>
      </c>
      <c r="K151" s="3">
        <f>I151-J151</f>
        <v>-109414936</v>
      </c>
      <c r="N151" s="1"/>
      <c r="Q151" s="1"/>
    </row>
    <row r="152" spans="1:17" hidden="1" outlineLevel="1">
      <c r="A152" t="s">
        <v>142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f>-9685437+430410</f>
        <v>-9255027</v>
      </c>
      <c r="I152" s="1">
        <f>+H152</f>
        <v>-9255027</v>
      </c>
      <c r="J152" s="1">
        <v>-9000000</v>
      </c>
      <c r="K152" s="1">
        <f>I152-J152</f>
        <v>-255027</v>
      </c>
      <c r="N152" s="1"/>
      <c r="Q152" s="1"/>
    </row>
    <row r="153" spans="1:17" hidden="1" outlineLevel="1">
      <c r="A153" t="s">
        <v>143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-40399808</v>
      </c>
      <c r="I153" s="1">
        <v>-40399808</v>
      </c>
      <c r="J153" s="1">
        <v>-40000000</v>
      </c>
      <c r="K153" s="1">
        <f t="shared" ref="K153:K155" si="2">I153-J153</f>
        <v>-399808</v>
      </c>
      <c r="N153" s="1"/>
      <c r="Q153" s="1"/>
    </row>
    <row r="154" spans="1:17" hidden="1" outlineLevel="1">
      <c r="A154" t="s">
        <v>144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-462927806</v>
      </c>
      <c r="I154" s="1">
        <v>-462927806</v>
      </c>
      <c r="J154" s="1">
        <v>-356960004</v>
      </c>
      <c r="K154" s="1">
        <f t="shared" si="2"/>
        <v>-105967802</v>
      </c>
      <c r="N154" s="1"/>
      <c r="Q154" s="1"/>
    </row>
    <row r="155" spans="1:17" hidden="1" outlineLevel="1">
      <c r="A155" t="s">
        <v>145</v>
      </c>
      <c r="B155" s="1">
        <v>0</v>
      </c>
      <c r="C155" s="1">
        <v>0</v>
      </c>
      <c r="D155" s="1">
        <v>0</v>
      </c>
      <c r="E155" s="1">
        <v>4284330</v>
      </c>
      <c r="F155" s="1">
        <v>0</v>
      </c>
      <c r="G155" s="1">
        <v>4284330</v>
      </c>
      <c r="H155" s="1">
        <v>20523371</v>
      </c>
      <c r="I155" s="1">
        <v>24807701</v>
      </c>
      <c r="J155" s="1">
        <v>27600000</v>
      </c>
      <c r="K155" s="1">
        <f t="shared" si="2"/>
        <v>-2792299</v>
      </c>
      <c r="N155" s="1"/>
      <c r="Q155" s="1"/>
    </row>
    <row r="156" spans="1:17" collapsed="1">
      <c r="A156" s="10" t="s">
        <v>146</v>
      </c>
      <c r="B156" s="3">
        <v>-1977551821</v>
      </c>
      <c r="C156" s="3">
        <v>54376154</v>
      </c>
      <c r="D156" s="3">
        <v>0</v>
      </c>
      <c r="E156" s="3">
        <v>499926263</v>
      </c>
      <c r="F156" s="3">
        <v>434452301</v>
      </c>
      <c r="G156" s="3">
        <v>988754718</v>
      </c>
      <c r="H156" s="3">
        <v>1341628373</v>
      </c>
      <c r="I156" s="3">
        <v>352831270</v>
      </c>
      <c r="J156" s="3">
        <v>-53473731</v>
      </c>
      <c r="K156" s="3">
        <v>406305001</v>
      </c>
      <c r="N156" s="1"/>
      <c r="Q156" s="1"/>
    </row>
    <row r="157" spans="1:17" hidden="1" outlineLevel="1">
      <c r="A157" t="s">
        <v>235</v>
      </c>
      <c r="B157" s="1">
        <v>-300000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-300000</v>
      </c>
      <c r="J157" s="1">
        <v>0</v>
      </c>
      <c r="K157" s="1">
        <v>-300000</v>
      </c>
      <c r="N157" s="1"/>
      <c r="Q157" s="1"/>
    </row>
    <row r="158" spans="1:17" hidden="1" outlineLevel="1">
      <c r="A158" t="s">
        <v>147</v>
      </c>
      <c r="B158" s="1">
        <v>-63427500</v>
      </c>
      <c r="C158" s="1">
        <v>0</v>
      </c>
      <c r="D158" s="1">
        <v>0</v>
      </c>
      <c r="E158" s="1">
        <v>0</v>
      </c>
      <c r="F158" s="1">
        <v>23831605</v>
      </c>
      <c r="G158" s="1">
        <v>23831605</v>
      </c>
      <c r="H158" s="1">
        <v>0</v>
      </c>
      <c r="I158" s="1">
        <v>-39595895</v>
      </c>
      <c r="J158" s="1">
        <v>-39595895</v>
      </c>
      <c r="K158" s="1">
        <v>0</v>
      </c>
      <c r="N158" s="1"/>
      <c r="Q158" s="1"/>
    </row>
    <row r="159" spans="1:17" hidden="1" outlineLevel="1">
      <c r="A159" t="s">
        <v>148</v>
      </c>
      <c r="B159" s="1">
        <v>-39865472</v>
      </c>
      <c r="C159" s="1">
        <v>54376154</v>
      </c>
      <c r="D159" s="1">
        <v>0</v>
      </c>
      <c r="E159" s="1">
        <v>17068222</v>
      </c>
      <c r="F159" s="1">
        <v>0</v>
      </c>
      <c r="G159" s="1">
        <v>71444376</v>
      </c>
      <c r="H159" s="1">
        <v>0</v>
      </c>
      <c r="I159" s="1">
        <v>31578904</v>
      </c>
      <c r="J159" s="1">
        <v>33895818</v>
      </c>
      <c r="K159" s="1">
        <v>-2316914</v>
      </c>
      <c r="N159" s="1"/>
      <c r="Q159" s="1"/>
    </row>
    <row r="160" spans="1:17" hidden="1" outlineLevel="1">
      <c r="A160" t="s">
        <v>149</v>
      </c>
      <c r="B160" s="1">
        <v>-19343645</v>
      </c>
      <c r="C160" s="1">
        <v>0</v>
      </c>
      <c r="D160" s="1">
        <v>0</v>
      </c>
      <c r="E160" s="1">
        <v>7728964</v>
      </c>
      <c r="F160" s="1">
        <v>1553610</v>
      </c>
      <c r="G160" s="1">
        <v>9282574</v>
      </c>
      <c r="H160" s="1">
        <v>0</v>
      </c>
      <c r="I160" s="1">
        <v>-10061071</v>
      </c>
      <c r="J160" s="1">
        <v>-14190229</v>
      </c>
      <c r="K160" s="1">
        <v>4129158</v>
      </c>
      <c r="N160" s="1"/>
      <c r="Q160" s="1"/>
    </row>
    <row r="161" spans="1:17" hidden="1" outlineLevel="1">
      <c r="A161" t="s">
        <v>150</v>
      </c>
      <c r="B161" s="1">
        <v>-20550300</v>
      </c>
      <c r="C161" s="1">
        <v>0</v>
      </c>
      <c r="D161" s="1">
        <v>0</v>
      </c>
      <c r="E161" s="1">
        <v>10356908</v>
      </c>
      <c r="F161" s="1">
        <v>2821626</v>
      </c>
      <c r="G161" s="1">
        <v>13178534</v>
      </c>
      <c r="H161" s="1">
        <v>0</v>
      </c>
      <c r="I161" s="1">
        <v>-7371766</v>
      </c>
      <c r="J161" s="1">
        <v>-14561314</v>
      </c>
      <c r="K161" s="1">
        <v>7189548</v>
      </c>
      <c r="N161" s="1"/>
      <c r="Q161" s="1"/>
    </row>
    <row r="162" spans="1:17" hidden="1" outlineLevel="1">
      <c r="A162" t="s">
        <v>151</v>
      </c>
      <c r="B162" s="1">
        <v>-32046744</v>
      </c>
      <c r="C162" s="1">
        <v>0</v>
      </c>
      <c r="D162" s="1">
        <v>0</v>
      </c>
      <c r="E162" s="1">
        <v>12792459</v>
      </c>
      <c r="F162" s="1">
        <v>4364054</v>
      </c>
      <c r="G162" s="1">
        <v>17156513</v>
      </c>
      <c r="H162" s="1">
        <v>0</v>
      </c>
      <c r="I162" s="1">
        <v>-14890231</v>
      </c>
      <c r="J162" s="1">
        <v>-24306328</v>
      </c>
      <c r="K162" s="1">
        <v>9416097</v>
      </c>
      <c r="N162" s="1"/>
      <c r="Q162" s="1"/>
    </row>
    <row r="163" spans="1:17" hidden="1" outlineLevel="1">
      <c r="A163" t="s">
        <v>152</v>
      </c>
      <c r="B163" s="1">
        <v>-41657436</v>
      </c>
      <c r="C163" s="1">
        <v>0</v>
      </c>
      <c r="D163" s="1">
        <v>0</v>
      </c>
      <c r="E163" s="1">
        <v>11469632</v>
      </c>
      <c r="F163" s="1">
        <v>6199479</v>
      </c>
      <c r="G163" s="1">
        <v>17669111</v>
      </c>
      <c r="H163" s="1">
        <v>0</v>
      </c>
      <c r="I163" s="1">
        <v>-23988325</v>
      </c>
      <c r="J163" s="1">
        <v>-30540474</v>
      </c>
      <c r="K163" s="1">
        <v>6552149</v>
      </c>
      <c r="N163" s="1"/>
      <c r="Q163" s="1"/>
    </row>
    <row r="164" spans="1:17" hidden="1" outlineLevel="1">
      <c r="A164" t="s">
        <v>153</v>
      </c>
      <c r="B164" s="1">
        <v>-52532508</v>
      </c>
      <c r="C164" s="1">
        <v>0</v>
      </c>
      <c r="D164" s="1">
        <v>0</v>
      </c>
      <c r="E164" s="1">
        <v>14043530</v>
      </c>
      <c r="F164" s="1">
        <v>20138371</v>
      </c>
      <c r="G164" s="1">
        <v>34181901</v>
      </c>
      <c r="H164" s="1">
        <v>0</v>
      </c>
      <c r="I164" s="1">
        <v>-18350607</v>
      </c>
      <c r="J164" s="1">
        <v>-27512284</v>
      </c>
      <c r="K164" s="1">
        <v>9161677</v>
      </c>
      <c r="N164" s="1"/>
      <c r="Q164" s="1"/>
    </row>
    <row r="165" spans="1:17" hidden="1" outlineLevel="1">
      <c r="A165" t="s">
        <v>154</v>
      </c>
      <c r="B165" s="1">
        <v>-906636</v>
      </c>
      <c r="C165" s="1">
        <v>0</v>
      </c>
      <c r="D165" s="1">
        <v>0</v>
      </c>
      <c r="E165" s="1">
        <v>831683</v>
      </c>
      <c r="F165" s="1">
        <v>112524</v>
      </c>
      <c r="G165" s="1">
        <v>944207</v>
      </c>
      <c r="H165" s="1">
        <v>0</v>
      </c>
      <c r="I165" s="1">
        <v>37571</v>
      </c>
      <c r="J165" s="1">
        <v>-527837</v>
      </c>
      <c r="K165" s="1">
        <v>565408</v>
      </c>
      <c r="N165" s="1"/>
      <c r="Q165" s="1"/>
    </row>
    <row r="166" spans="1:17" hidden="1" outlineLevel="1">
      <c r="A166" t="s">
        <v>236</v>
      </c>
      <c r="B166" s="1">
        <v>0</v>
      </c>
      <c r="C166" s="1">
        <v>0</v>
      </c>
      <c r="D166" s="1">
        <v>0</v>
      </c>
      <c r="E166" s="1">
        <v>0</v>
      </c>
      <c r="F166" s="1">
        <v>132876</v>
      </c>
      <c r="G166" s="1">
        <v>132876</v>
      </c>
      <c r="H166" s="1">
        <v>0</v>
      </c>
      <c r="I166" s="1">
        <v>132876</v>
      </c>
      <c r="J166" s="1">
        <v>0</v>
      </c>
      <c r="K166" s="1">
        <v>132876</v>
      </c>
      <c r="N166" s="1"/>
      <c r="Q166" s="1"/>
    </row>
    <row r="167" spans="1:17" hidden="1" outlineLevel="1">
      <c r="A167" t="s">
        <v>155</v>
      </c>
      <c r="B167" s="1">
        <v>-203547492</v>
      </c>
      <c r="C167" s="1">
        <v>0</v>
      </c>
      <c r="D167" s="1">
        <v>0</v>
      </c>
      <c r="E167" s="1">
        <v>63421891</v>
      </c>
      <c r="F167" s="1">
        <v>28318890</v>
      </c>
      <c r="G167" s="1">
        <v>91740781</v>
      </c>
      <c r="H167" s="1">
        <v>0</v>
      </c>
      <c r="I167" s="1">
        <v>-111806711</v>
      </c>
      <c r="J167" s="1">
        <v>-149782752</v>
      </c>
      <c r="K167" s="1">
        <v>37976041</v>
      </c>
      <c r="N167" s="1"/>
      <c r="Q167" s="1"/>
    </row>
    <row r="168" spans="1:17" hidden="1" outlineLevel="1">
      <c r="A168" t="s">
        <v>156</v>
      </c>
      <c r="B168" s="1">
        <v>-240659955</v>
      </c>
      <c r="C168" s="1">
        <v>0</v>
      </c>
      <c r="D168" s="1">
        <v>0</v>
      </c>
      <c r="E168" s="1">
        <v>54062857</v>
      </c>
      <c r="F168" s="1">
        <v>33590847</v>
      </c>
      <c r="G168" s="1">
        <v>87653704</v>
      </c>
      <c r="H168" s="1">
        <v>0</v>
      </c>
      <c r="I168" s="1">
        <v>-153006251</v>
      </c>
      <c r="J168" s="1">
        <v>-171263573</v>
      </c>
      <c r="K168" s="1">
        <v>18257322</v>
      </c>
      <c r="N168" s="1"/>
      <c r="Q168" s="1"/>
    </row>
    <row r="169" spans="1:17" hidden="1" outlineLevel="1">
      <c r="A169" t="s">
        <v>157</v>
      </c>
      <c r="B169" s="1">
        <v>-130297992</v>
      </c>
      <c r="C169" s="1">
        <v>0</v>
      </c>
      <c r="D169" s="1">
        <v>0</v>
      </c>
      <c r="E169" s="1">
        <v>40712798</v>
      </c>
      <c r="F169" s="1">
        <v>26607502</v>
      </c>
      <c r="G169" s="1">
        <v>67320300</v>
      </c>
      <c r="H169" s="1">
        <v>0</v>
      </c>
      <c r="I169" s="1">
        <v>-62977692</v>
      </c>
      <c r="J169" s="1">
        <v>-89023284</v>
      </c>
      <c r="K169" s="1">
        <v>26045592</v>
      </c>
      <c r="N169" s="1"/>
      <c r="Q169" s="1"/>
    </row>
    <row r="170" spans="1:17" hidden="1" outlineLevel="1">
      <c r="A170" t="s">
        <v>158</v>
      </c>
      <c r="B170" s="1">
        <v>-47482704</v>
      </c>
      <c r="C170" s="1">
        <v>0</v>
      </c>
      <c r="D170" s="1">
        <v>0</v>
      </c>
      <c r="E170" s="1">
        <v>14456928</v>
      </c>
      <c r="F170" s="1">
        <v>11543394</v>
      </c>
      <c r="G170" s="1">
        <v>26000322</v>
      </c>
      <c r="H170" s="1">
        <v>0</v>
      </c>
      <c r="I170" s="1">
        <v>-21482382</v>
      </c>
      <c r="J170" s="1">
        <v>-30040786</v>
      </c>
      <c r="K170" s="1">
        <v>8558404</v>
      </c>
      <c r="N170" s="1"/>
      <c r="Q170" s="1"/>
    </row>
    <row r="171" spans="1:17" hidden="1" outlineLevel="1">
      <c r="A171" t="s">
        <v>159</v>
      </c>
      <c r="B171" s="1">
        <v>-14985492</v>
      </c>
      <c r="C171" s="1">
        <v>0</v>
      </c>
      <c r="D171" s="1">
        <v>0</v>
      </c>
      <c r="E171" s="1">
        <v>-3994855</v>
      </c>
      <c r="F171" s="1">
        <v>2279186</v>
      </c>
      <c r="G171" s="1">
        <v>-1715669</v>
      </c>
      <c r="H171" s="1">
        <v>0</v>
      </c>
      <c r="I171" s="1">
        <v>-16701161</v>
      </c>
      <c r="J171" s="1">
        <v>-10589233</v>
      </c>
      <c r="K171" s="1">
        <v>-6111928</v>
      </c>
      <c r="N171" s="1"/>
      <c r="Q171" s="1"/>
    </row>
    <row r="172" spans="1:17" hidden="1" outlineLevel="1">
      <c r="A172" t="s">
        <v>160</v>
      </c>
      <c r="B172" s="1">
        <v>-313298292</v>
      </c>
      <c r="C172" s="1">
        <v>0</v>
      </c>
      <c r="D172" s="1">
        <v>0</v>
      </c>
      <c r="E172" s="1">
        <v>14992777</v>
      </c>
      <c r="F172" s="1">
        <v>91962587</v>
      </c>
      <c r="G172" s="1">
        <v>106955364</v>
      </c>
      <c r="H172" s="1">
        <v>0</v>
      </c>
      <c r="I172" s="1">
        <v>-206342928</v>
      </c>
      <c r="J172" s="1">
        <v>-224285363</v>
      </c>
      <c r="K172" s="1">
        <v>17942435</v>
      </c>
      <c r="N172" s="1"/>
      <c r="Q172" s="1"/>
    </row>
    <row r="173" spans="1:17" hidden="1" outlineLevel="1">
      <c r="A173" t="s">
        <v>161</v>
      </c>
      <c r="B173" s="1">
        <v>-17092212</v>
      </c>
      <c r="C173" s="1">
        <v>0</v>
      </c>
      <c r="D173" s="1">
        <v>0</v>
      </c>
      <c r="E173" s="1">
        <v>0</v>
      </c>
      <c r="F173" s="1">
        <v>3613944</v>
      </c>
      <c r="G173" s="1">
        <v>3613944</v>
      </c>
      <c r="H173" s="1">
        <v>0</v>
      </c>
      <c r="I173" s="1">
        <v>-13478268</v>
      </c>
      <c r="J173" s="1">
        <v>-13478328</v>
      </c>
      <c r="K173" s="1">
        <v>60</v>
      </c>
      <c r="N173" s="1"/>
      <c r="Q173" s="1"/>
    </row>
    <row r="174" spans="1:17" hidden="1" outlineLevel="1">
      <c r="A174" t="s">
        <v>162</v>
      </c>
      <c r="B174" s="1">
        <v>-37247148</v>
      </c>
      <c r="C174" s="1">
        <v>0</v>
      </c>
      <c r="D174" s="1">
        <v>0</v>
      </c>
      <c r="E174" s="1">
        <v>0</v>
      </c>
      <c r="F174" s="1">
        <v>14843652</v>
      </c>
      <c r="G174" s="1">
        <v>14843652</v>
      </c>
      <c r="H174" s="1">
        <v>0</v>
      </c>
      <c r="I174" s="1">
        <v>-22403496</v>
      </c>
      <c r="J174" s="1">
        <v>-22403496</v>
      </c>
      <c r="K174" s="1">
        <v>0</v>
      </c>
      <c r="N174" s="1"/>
      <c r="Q174" s="1"/>
    </row>
    <row r="175" spans="1:17" hidden="1" outlineLevel="1">
      <c r="A175" t="s">
        <v>163</v>
      </c>
      <c r="B175" s="1">
        <v>0</v>
      </c>
      <c r="C175" s="1">
        <v>0</v>
      </c>
      <c r="D175" s="1">
        <v>0</v>
      </c>
      <c r="E175" s="1">
        <v>882123</v>
      </c>
      <c r="F175" s="1">
        <v>0</v>
      </c>
      <c r="G175" s="1">
        <v>882123</v>
      </c>
      <c r="H175" s="1">
        <v>0</v>
      </c>
      <c r="I175" s="1">
        <v>882123</v>
      </c>
      <c r="J175" s="1">
        <v>457990</v>
      </c>
      <c r="K175" s="1">
        <v>424133</v>
      </c>
      <c r="N175" s="1"/>
      <c r="Q175" s="1"/>
    </row>
    <row r="176" spans="1:17" hidden="1" outlineLevel="1">
      <c r="A176" t="s">
        <v>164</v>
      </c>
      <c r="B176" s="1">
        <v>-12454788</v>
      </c>
      <c r="C176" s="1">
        <v>0</v>
      </c>
      <c r="D176" s="1">
        <v>0</v>
      </c>
      <c r="E176" s="1">
        <v>8694286</v>
      </c>
      <c r="F176" s="1">
        <v>2114880</v>
      </c>
      <c r="G176" s="1">
        <v>10809166</v>
      </c>
      <c r="H176" s="1">
        <v>0</v>
      </c>
      <c r="I176" s="1">
        <v>-1645622</v>
      </c>
      <c r="J176" s="1">
        <v>-6522480</v>
      </c>
      <c r="K176" s="1">
        <v>4876858</v>
      </c>
      <c r="N176" s="1"/>
      <c r="Q176" s="1"/>
    </row>
    <row r="177" spans="1:17" hidden="1" outlineLevel="1">
      <c r="A177" t="s">
        <v>165</v>
      </c>
      <c r="B177" s="1">
        <v>-1673016</v>
      </c>
      <c r="C177" s="1">
        <v>0</v>
      </c>
      <c r="D177" s="1">
        <v>0</v>
      </c>
      <c r="E177" s="1">
        <v>63050</v>
      </c>
      <c r="F177" s="1">
        <v>271440</v>
      </c>
      <c r="G177" s="1">
        <v>334490</v>
      </c>
      <c r="H177" s="1">
        <v>0</v>
      </c>
      <c r="I177" s="1">
        <v>-1338526</v>
      </c>
      <c r="J177" s="1">
        <v>-950112</v>
      </c>
      <c r="K177" s="1">
        <v>-388414</v>
      </c>
      <c r="N177" s="1"/>
      <c r="Q177" s="1"/>
    </row>
    <row r="178" spans="1:17" hidden="1" outlineLevel="1">
      <c r="A178" t="s">
        <v>166</v>
      </c>
      <c r="B178" s="1">
        <v>-10776168</v>
      </c>
      <c r="C178" s="1">
        <v>0</v>
      </c>
      <c r="D178" s="1">
        <v>0</v>
      </c>
      <c r="E178" s="1">
        <v>579000</v>
      </c>
      <c r="F178" s="1">
        <v>4039517</v>
      </c>
      <c r="G178" s="1">
        <v>4618517</v>
      </c>
      <c r="H178" s="1">
        <v>0</v>
      </c>
      <c r="I178" s="1">
        <v>-6157651</v>
      </c>
      <c r="J178" s="1">
        <v>-6923976</v>
      </c>
      <c r="K178" s="1">
        <v>766325</v>
      </c>
      <c r="N178" s="1"/>
      <c r="Q178" s="1"/>
    </row>
    <row r="179" spans="1:17" hidden="1" outlineLevel="1">
      <c r="A179" t="s">
        <v>167</v>
      </c>
      <c r="B179" s="1">
        <v>-41001669</v>
      </c>
      <c r="C179" s="1">
        <v>0</v>
      </c>
      <c r="D179" s="1">
        <v>0</v>
      </c>
      <c r="E179" s="1">
        <v>10140843</v>
      </c>
      <c r="F179" s="1">
        <v>3844788</v>
      </c>
      <c r="G179" s="1">
        <v>13985631</v>
      </c>
      <c r="H179" s="1">
        <v>0</v>
      </c>
      <c r="I179" s="1">
        <v>-27016038</v>
      </c>
      <c r="J179" s="1">
        <v>-29197211</v>
      </c>
      <c r="K179" s="1">
        <v>2181173</v>
      </c>
      <c r="N179" s="1"/>
      <c r="Q179" s="1"/>
    </row>
    <row r="180" spans="1:17" hidden="1" outlineLevel="1">
      <c r="A180" t="s">
        <v>168</v>
      </c>
      <c r="B180" s="1">
        <v>0</v>
      </c>
      <c r="C180" s="1">
        <v>0</v>
      </c>
      <c r="D180" s="1">
        <v>0</v>
      </c>
      <c r="E180" s="1">
        <v>68976</v>
      </c>
      <c r="F180" s="1">
        <v>0</v>
      </c>
      <c r="G180" s="1">
        <v>68976</v>
      </c>
      <c r="H180" s="1">
        <v>0</v>
      </c>
      <c r="I180" s="1">
        <v>68976</v>
      </c>
      <c r="J180" s="1">
        <v>68840</v>
      </c>
      <c r="K180" s="1">
        <v>136</v>
      </c>
      <c r="N180" s="1"/>
      <c r="Q180" s="1"/>
    </row>
    <row r="181" spans="1:17" hidden="1" outlineLevel="1">
      <c r="A181" t="s">
        <v>169</v>
      </c>
      <c r="B181" s="1">
        <v>-11352000</v>
      </c>
      <c r="C181" s="1">
        <v>0</v>
      </c>
      <c r="D181" s="1">
        <v>0</v>
      </c>
      <c r="E181" s="1">
        <v>9408343</v>
      </c>
      <c r="F181" s="1">
        <v>3032602</v>
      </c>
      <c r="G181" s="1">
        <v>12440945</v>
      </c>
      <c r="H181" s="1">
        <v>0</v>
      </c>
      <c r="I181" s="1">
        <v>1088945</v>
      </c>
      <c r="J181" s="1">
        <v>-5213209</v>
      </c>
      <c r="K181" s="1">
        <v>6302154</v>
      </c>
      <c r="N181" s="1"/>
      <c r="Q181" s="1"/>
    </row>
    <row r="182" spans="1:17" hidden="1" outlineLevel="1">
      <c r="A182" t="s">
        <v>170</v>
      </c>
      <c r="B182" s="1">
        <v>-18069336</v>
      </c>
      <c r="C182" s="1">
        <v>0</v>
      </c>
      <c r="D182" s="1">
        <v>0</v>
      </c>
      <c r="E182" s="1">
        <v>0</v>
      </c>
      <c r="F182" s="1">
        <v>12285912</v>
      </c>
      <c r="G182" s="1">
        <v>12285912</v>
      </c>
      <c r="H182" s="1">
        <v>0</v>
      </c>
      <c r="I182" s="1">
        <v>-5783424</v>
      </c>
      <c r="J182" s="1">
        <v>-5783418</v>
      </c>
      <c r="K182" s="1">
        <v>-6</v>
      </c>
      <c r="N182" s="1"/>
      <c r="Q182" s="1"/>
    </row>
    <row r="183" spans="1:17" hidden="1" outlineLevel="1">
      <c r="A183" t="s">
        <v>171</v>
      </c>
      <c r="B183" s="1">
        <v>0</v>
      </c>
      <c r="C183" s="1">
        <v>0</v>
      </c>
      <c r="D183" s="1">
        <v>0</v>
      </c>
      <c r="E183" s="1">
        <v>8365</v>
      </c>
      <c r="F183" s="1">
        <v>2536304</v>
      </c>
      <c r="G183" s="1">
        <v>2544669</v>
      </c>
      <c r="H183" s="1">
        <v>0</v>
      </c>
      <c r="I183" s="1">
        <v>2544669</v>
      </c>
      <c r="J183" s="1">
        <v>1647768</v>
      </c>
      <c r="K183" s="1">
        <v>896901</v>
      </c>
      <c r="N183" s="1"/>
      <c r="Q183" s="1"/>
    </row>
    <row r="184" spans="1:17" hidden="1" outlineLevel="1">
      <c r="A184" t="s">
        <v>172</v>
      </c>
      <c r="B184" s="1">
        <v>-267570360</v>
      </c>
      <c r="C184" s="1">
        <v>0</v>
      </c>
      <c r="D184" s="1">
        <v>0</v>
      </c>
      <c r="E184" s="1">
        <v>102839767</v>
      </c>
      <c r="F184" s="1">
        <v>68475685</v>
      </c>
      <c r="G184" s="1">
        <v>171315452</v>
      </c>
      <c r="H184" s="1">
        <v>0</v>
      </c>
      <c r="I184" s="1">
        <v>-96254908</v>
      </c>
      <c r="J184" s="1">
        <v>-151814101</v>
      </c>
      <c r="K184" s="1">
        <v>55559193</v>
      </c>
      <c r="N184" s="1"/>
      <c r="Q184" s="1"/>
    </row>
    <row r="185" spans="1:17" hidden="1" outlineLevel="1">
      <c r="A185" t="s">
        <v>173</v>
      </c>
      <c r="B185" s="1">
        <v>-38156148</v>
      </c>
      <c r="C185" s="1">
        <v>0</v>
      </c>
      <c r="D185" s="1">
        <v>0</v>
      </c>
      <c r="E185" s="1">
        <v>120477</v>
      </c>
      <c r="F185" s="1">
        <v>11338000</v>
      </c>
      <c r="G185" s="1">
        <v>11458477</v>
      </c>
      <c r="H185" s="1">
        <v>0</v>
      </c>
      <c r="I185" s="1">
        <v>-26697671</v>
      </c>
      <c r="J185" s="1">
        <v>-27897756</v>
      </c>
      <c r="K185" s="1">
        <v>1200085</v>
      </c>
      <c r="N185" s="1"/>
      <c r="Q185" s="1"/>
    </row>
    <row r="186" spans="1:17" hidden="1" outlineLevel="1">
      <c r="A186" t="s">
        <v>174</v>
      </c>
      <c r="B186" s="1">
        <v>-4316316</v>
      </c>
      <c r="C186" s="1">
        <v>0</v>
      </c>
      <c r="D186" s="1">
        <v>0</v>
      </c>
      <c r="E186" s="1">
        <v>1542151</v>
      </c>
      <c r="F186" s="1">
        <v>603300</v>
      </c>
      <c r="G186" s="1">
        <v>2145451</v>
      </c>
      <c r="H186" s="1">
        <v>0</v>
      </c>
      <c r="I186" s="1">
        <v>-2170865</v>
      </c>
      <c r="J186" s="1">
        <v>-2194159</v>
      </c>
      <c r="K186" s="1">
        <v>23294</v>
      </c>
      <c r="N186" s="1"/>
      <c r="Q186" s="1"/>
    </row>
    <row r="187" spans="1:17" hidden="1" outlineLevel="1">
      <c r="A187" t="s">
        <v>175</v>
      </c>
      <c r="B187" s="1">
        <v>-131879880</v>
      </c>
      <c r="C187" s="1">
        <v>0</v>
      </c>
      <c r="D187" s="1">
        <v>0</v>
      </c>
      <c r="E187" s="1">
        <v>36415661</v>
      </c>
      <c r="F187" s="1">
        <v>20475380</v>
      </c>
      <c r="G187" s="1">
        <v>56891041</v>
      </c>
      <c r="H187" s="1">
        <v>0</v>
      </c>
      <c r="I187" s="1">
        <v>-74988839</v>
      </c>
      <c r="J187" s="1">
        <v>-87245065</v>
      </c>
      <c r="K187" s="1">
        <v>12256226</v>
      </c>
      <c r="N187" s="1"/>
      <c r="Q187" s="1"/>
    </row>
    <row r="188" spans="1:17" hidden="1" outlineLevel="1">
      <c r="A188" t="s">
        <v>176</v>
      </c>
      <c r="B188" s="1">
        <v>-31497900</v>
      </c>
      <c r="C188" s="1">
        <v>0</v>
      </c>
      <c r="D188" s="1">
        <v>0</v>
      </c>
      <c r="E188" s="1">
        <v>8348999</v>
      </c>
      <c r="F188" s="1">
        <v>9547196</v>
      </c>
      <c r="G188" s="1">
        <v>17896195</v>
      </c>
      <c r="H188" s="1">
        <v>0</v>
      </c>
      <c r="I188" s="1">
        <v>-13601705</v>
      </c>
      <c r="J188" s="1">
        <v>-19278533</v>
      </c>
      <c r="K188" s="1">
        <v>5676828</v>
      </c>
      <c r="N188" s="1"/>
      <c r="Q188" s="1"/>
    </row>
    <row r="189" spans="1:17" hidden="1" outlineLevel="1">
      <c r="A189" t="s">
        <v>177</v>
      </c>
      <c r="B189" s="1">
        <v>-8637084</v>
      </c>
      <c r="C189" s="1">
        <v>0</v>
      </c>
      <c r="D189" s="1">
        <v>0</v>
      </c>
      <c r="E189" s="1">
        <v>0</v>
      </c>
      <c r="F189" s="1">
        <v>3734000</v>
      </c>
      <c r="G189" s="1">
        <v>3734000</v>
      </c>
      <c r="H189" s="1">
        <v>0</v>
      </c>
      <c r="I189" s="1">
        <v>-4903084</v>
      </c>
      <c r="J189" s="1">
        <v>-5164872</v>
      </c>
      <c r="K189" s="1">
        <v>261788</v>
      </c>
      <c r="N189" s="1"/>
      <c r="Q189" s="1"/>
    </row>
    <row r="190" spans="1:17" hidden="1" outlineLevel="1">
      <c r="A190" t="s">
        <v>178</v>
      </c>
      <c r="B190" s="1">
        <v>-4602240</v>
      </c>
      <c r="C190" s="1">
        <v>0</v>
      </c>
      <c r="D190" s="1">
        <v>0</v>
      </c>
      <c r="E190" s="1">
        <v>0</v>
      </c>
      <c r="F190" s="1">
        <v>3013354</v>
      </c>
      <c r="G190" s="1">
        <v>3013354</v>
      </c>
      <c r="H190" s="1">
        <v>0</v>
      </c>
      <c r="I190" s="1">
        <v>-1588886</v>
      </c>
      <c r="J190" s="1">
        <v>-2718240</v>
      </c>
      <c r="K190" s="1">
        <v>1129354</v>
      </c>
      <c r="N190" s="1"/>
      <c r="Q190" s="1"/>
    </row>
    <row r="191" spans="1:17" hidden="1" outlineLevel="1">
      <c r="A191" t="s">
        <v>179</v>
      </c>
      <c r="B191" s="1">
        <v>-40836168</v>
      </c>
      <c r="C191" s="1">
        <v>0</v>
      </c>
      <c r="D191" s="1">
        <v>0</v>
      </c>
      <c r="E191" s="1">
        <v>30602512</v>
      </c>
      <c r="F191" s="1">
        <v>1875528</v>
      </c>
      <c r="G191" s="1">
        <v>32478040</v>
      </c>
      <c r="H191" s="1">
        <v>0</v>
      </c>
      <c r="I191" s="1">
        <v>-8358128</v>
      </c>
      <c r="J191" s="1">
        <v>187240582</v>
      </c>
      <c r="K191" s="1">
        <v>-195598710</v>
      </c>
      <c r="N191" s="1"/>
      <c r="Q191" s="1"/>
    </row>
    <row r="192" spans="1:17" hidden="1" outlineLevel="1">
      <c r="A192" t="s">
        <v>180</v>
      </c>
      <c r="B192" s="1">
        <v>-18096120</v>
      </c>
      <c r="C192" s="1">
        <v>0</v>
      </c>
      <c r="D192" s="1">
        <v>0</v>
      </c>
      <c r="E192" s="1">
        <v>20043166</v>
      </c>
      <c r="F192" s="1">
        <v>0</v>
      </c>
      <c r="G192" s="1">
        <v>20043166</v>
      </c>
      <c r="H192" s="1">
        <v>0</v>
      </c>
      <c r="I192" s="1">
        <v>1947046</v>
      </c>
      <c r="J192" s="1">
        <v>165516</v>
      </c>
      <c r="K192" s="1">
        <v>1781530</v>
      </c>
      <c r="N192" s="1"/>
      <c r="Q192" s="1"/>
    </row>
    <row r="193" spans="1:17" hidden="1" outlineLevel="1">
      <c r="A193" t="s">
        <v>181</v>
      </c>
      <c r="B193" s="1">
        <v>-26086032</v>
      </c>
      <c r="C193" s="1">
        <v>0</v>
      </c>
      <c r="D193" s="1">
        <v>0</v>
      </c>
      <c r="E193" s="1">
        <v>9094598</v>
      </c>
      <c r="F193" s="1">
        <v>6281736</v>
      </c>
      <c r="G193" s="1">
        <v>15376334</v>
      </c>
      <c r="H193" s="1">
        <v>5624534</v>
      </c>
      <c r="I193" s="1">
        <v>-5085164</v>
      </c>
      <c r="J193" s="1">
        <v>-2302398</v>
      </c>
      <c r="K193" s="1">
        <v>-2782766</v>
      </c>
      <c r="N193" s="1"/>
      <c r="Q193" s="1"/>
    </row>
    <row r="194" spans="1:17" hidden="1" outlineLevel="1">
      <c r="A194" t="s">
        <v>182</v>
      </c>
      <c r="B194" s="1">
        <v>-35305068</v>
      </c>
      <c r="C194" s="1">
        <v>0</v>
      </c>
      <c r="D194" s="1">
        <v>0</v>
      </c>
      <c r="E194" s="1">
        <v>3130152</v>
      </c>
      <c r="F194" s="1">
        <v>9068532</v>
      </c>
      <c r="G194" s="1">
        <v>12198684</v>
      </c>
      <c r="H194" s="1">
        <v>2959151</v>
      </c>
      <c r="I194" s="1">
        <v>-20147233</v>
      </c>
      <c r="J194" s="1">
        <v>-15897531</v>
      </c>
      <c r="K194" s="1">
        <v>-4249702</v>
      </c>
      <c r="N194" s="1"/>
      <c r="Q194" s="1"/>
    </row>
    <row r="195" spans="1:17" hidden="1" outlineLevel="1">
      <c r="A195" t="s">
        <v>183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1333044688</v>
      </c>
      <c r="I195" s="1">
        <v>1333044688</v>
      </c>
      <c r="J195" s="1">
        <v>954253992</v>
      </c>
      <c r="K195" s="1">
        <v>378790696</v>
      </c>
      <c r="N195" s="1"/>
      <c r="Q195" s="1"/>
    </row>
    <row r="196" spans="1:17" collapsed="1">
      <c r="A196" s="10" t="s">
        <v>184</v>
      </c>
      <c r="B196" s="3">
        <v>-98651565</v>
      </c>
      <c r="C196" s="3">
        <v>60622861</v>
      </c>
      <c r="D196" s="3">
        <v>0</v>
      </c>
      <c r="E196" s="3">
        <v>34177357</v>
      </c>
      <c r="F196" s="3">
        <v>2935800</v>
      </c>
      <c r="G196" s="3">
        <v>97736018</v>
      </c>
      <c r="H196" s="3">
        <v>0</v>
      </c>
      <c r="I196" s="3">
        <v>-915547</v>
      </c>
      <c r="J196" s="3">
        <v>5668450</v>
      </c>
      <c r="K196" s="3">
        <v>-6583997</v>
      </c>
      <c r="N196" s="1"/>
      <c r="Q196" s="1"/>
    </row>
    <row r="197" spans="1:17" hidden="1" outlineLevel="1">
      <c r="A197" t="s">
        <v>185</v>
      </c>
      <c r="B197" s="1">
        <v>-92619291</v>
      </c>
      <c r="C197" s="1">
        <v>60622861</v>
      </c>
      <c r="D197" s="1">
        <v>0</v>
      </c>
      <c r="E197" s="1">
        <v>25243987</v>
      </c>
      <c r="F197" s="1">
        <v>0</v>
      </c>
      <c r="G197" s="1">
        <v>85866848</v>
      </c>
      <c r="H197" s="1">
        <v>0</v>
      </c>
      <c r="I197" s="1">
        <v>-6752443</v>
      </c>
      <c r="J197" s="1">
        <v>-3472226</v>
      </c>
      <c r="K197" s="1">
        <v>-3280217</v>
      </c>
      <c r="N197" s="1"/>
      <c r="Q197" s="1"/>
    </row>
    <row r="198" spans="1:17" hidden="1" outlineLevel="1">
      <c r="A198" t="s">
        <v>186</v>
      </c>
      <c r="B198" s="1">
        <v>-2394774</v>
      </c>
      <c r="C198" s="1">
        <v>0</v>
      </c>
      <c r="D198" s="1">
        <v>0</v>
      </c>
      <c r="E198" s="1">
        <v>3224498</v>
      </c>
      <c r="F198" s="1">
        <v>1715112</v>
      </c>
      <c r="G198" s="1">
        <v>4939610</v>
      </c>
      <c r="H198" s="1">
        <v>0</v>
      </c>
      <c r="I198" s="1">
        <v>2544836</v>
      </c>
      <c r="J198" s="1">
        <v>1915112</v>
      </c>
      <c r="K198" s="1">
        <v>629724</v>
      </c>
      <c r="N198" s="1"/>
      <c r="Q198" s="1"/>
    </row>
    <row r="199" spans="1:17" hidden="1" outlineLevel="1">
      <c r="A199" t="s">
        <v>187</v>
      </c>
      <c r="B199" s="1">
        <v>-3637500</v>
      </c>
      <c r="C199" s="1">
        <v>0</v>
      </c>
      <c r="D199" s="1">
        <v>0</v>
      </c>
      <c r="E199" s="1">
        <v>5708872</v>
      </c>
      <c r="F199" s="1">
        <v>1220688</v>
      </c>
      <c r="G199" s="1">
        <v>6929560</v>
      </c>
      <c r="H199" s="1">
        <v>0</v>
      </c>
      <c r="I199" s="1">
        <v>3292060</v>
      </c>
      <c r="J199" s="1">
        <v>7225564</v>
      </c>
      <c r="K199" s="1">
        <v>-3933504</v>
      </c>
      <c r="N199" s="1"/>
      <c r="Q199" s="1"/>
    </row>
    <row r="200" spans="1:17" collapsed="1">
      <c r="A200" s="10" t="s">
        <v>237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N200" s="1"/>
      <c r="Q200" s="1"/>
    </row>
    <row r="201" spans="1:17">
      <c r="A201" s="10" t="s">
        <v>226</v>
      </c>
      <c r="B201" s="3">
        <v>2715840598</v>
      </c>
      <c r="C201" s="3"/>
      <c r="D201" s="3"/>
      <c r="E201" s="3">
        <v>-2715840598</v>
      </c>
      <c r="F201" s="3">
        <v>2600000</v>
      </c>
      <c r="G201" s="3">
        <v>-2713240598</v>
      </c>
      <c r="H201" s="3">
        <v>0</v>
      </c>
      <c r="I201" s="3">
        <v>2600000</v>
      </c>
      <c r="J201" s="3">
        <v>2600000</v>
      </c>
      <c r="K201" s="3">
        <v>0</v>
      </c>
      <c r="N201" s="1"/>
      <c r="Q201" s="1"/>
    </row>
    <row r="202" spans="1:17" s="23" customFormat="1" ht="8.25" customHeight="1">
      <c r="A202" s="2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N202" s="24"/>
      <c r="P202" s="25"/>
      <c r="Q202" s="24"/>
    </row>
    <row r="203" spans="1:17">
      <c r="B203" s="1"/>
      <c r="C203" s="1"/>
      <c r="D203" s="1"/>
      <c r="E203" s="1"/>
      <c r="F203" s="1"/>
      <c r="G203" s="1"/>
      <c r="H203" s="12" t="s">
        <v>227</v>
      </c>
      <c r="I203" s="11">
        <f>+I6+I11+I37+I39+I66+I78+I97+I100+I105+I114+I123+I133+I135+I151+I156+I196+I200+I201</f>
        <v>618276332</v>
      </c>
      <c r="J203" s="11">
        <v>630753634</v>
      </c>
      <c r="K203" s="11">
        <v>-12477302</v>
      </c>
      <c r="N203" s="1"/>
    </row>
    <row r="204" spans="1:17">
      <c r="B204" s="1"/>
      <c r="C204" s="1"/>
      <c r="D204" s="1"/>
      <c r="E204" s="1"/>
      <c r="F204" s="1"/>
      <c r="G204" s="1"/>
      <c r="H204" s="12"/>
      <c r="I204" s="26"/>
      <c r="J204" s="26"/>
      <c r="K204" s="26"/>
      <c r="N204" s="1"/>
    </row>
    <row r="205" spans="1:17"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1"/>
    </row>
    <row r="206" spans="1:17">
      <c r="A206" s="10" t="s">
        <v>188</v>
      </c>
      <c r="B206" s="3">
        <v>-240022163</v>
      </c>
      <c r="C206" s="3">
        <v>45527998</v>
      </c>
      <c r="D206" s="3">
        <v>0</v>
      </c>
      <c r="E206" s="3">
        <v>152894602</v>
      </c>
      <c r="F206" s="3">
        <v>17973373</v>
      </c>
      <c r="G206" s="3">
        <v>216395973</v>
      </c>
      <c r="H206" s="3">
        <v>0</v>
      </c>
      <c r="I206" s="3">
        <v>-23626190</v>
      </c>
      <c r="J206" s="3">
        <v>-19621449</v>
      </c>
      <c r="K206" s="3">
        <v>-4004741</v>
      </c>
      <c r="N206" s="1"/>
    </row>
    <row r="207" spans="1:17" hidden="1" outlineLevel="1">
      <c r="A207" t="s">
        <v>189</v>
      </c>
      <c r="B207" s="1">
        <v>-227583371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-227583371</v>
      </c>
      <c r="J207" s="1">
        <v>-222020000</v>
      </c>
      <c r="K207" s="1">
        <v>-5563371</v>
      </c>
      <c r="N207" s="1"/>
    </row>
    <row r="208" spans="1:17" hidden="1" outlineLevel="1">
      <c r="A208" t="s">
        <v>190</v>
      </c>
      <c r="B208" s="1">
        <v>0</v>
      </c>
      <c r="C208" s="1">
        <v>49980</v>
      </c>
      <c r="D208" s="1">
        <v>0</v>
      </c>
      <c r="E208" s="1">
        <v>72405872</v>
      </c>
      <c r="F208" s="1">
        <v>0</v>
      </c>
      <c r="G208" s="1">
        <v>72455852</v>
      </c>
      <c r="H208" s="1">
        <v>0</v>
      </c>
      <c r="I208" s="1">
        <v>72455852</v>
      </c>
      <c r="J208" s="1">
        <v>69765332</v>
      </c>
      <c r="K208" s="1">
        <v>2690520</v>
      </c>
      <c r="N208" s="1"/>
    </row>
    <row r="209" spans="1:15" hidden="1" outlineLevel="1">
      <c r="A209" t="s">
        <v>191</v>
      </c>
      <c r="B209" s="1">
        <v>0</v>
      </c>
      <c r="C209" s="1">
        <v>0</v>
      </c>
      <c r="D209" s="1">
        <v>0</v>
      </c>
      <c r="E209" s="1">
        <v>52585751</v>
      </c>
      <c r="F209" s="1">
        <v>0</v>
      </c>
      <c r="G209" s="1">
        <v>52585751</v>
      </c>
      <c r="H209" s="1">
        <v>0</v>
      </c>
      <c r="I209" s="1">
        <v>52585751</v>
      </c>
      <c r="J209" s="1">
        <v>60000000</v>
      </c>
      <c r="K209" s="1">
        <v>-7414249</v>
      </c>
      <c r="N209" s="1"/>
    </row>
    <row r="210" spans="1:15" hidden="1" outlineLevel="1">
      <c r="A210" t="s">
        <v>192</v>
      </c>
      <c r="B210" s="1">
        <v>-12438792</v>
      </c>
      <c r="C210" s="1">
        <v>45478018</v>
      </c>
      <c r="D210" s="1">
        <v>0</v>
      </c>
      <c r="E210" s="1">
        <v>27902979</v>
      </c>
      <c r="F210" s="1">
        <v>0</v>
      </c>
      <c r="G210" s="1">
        <v>73380997</v>
      </c>
      <c r="H210" s="1">
        <v>0</v>
      </c>
      <c r="I210" s="1">
        <v>60942205</v>
      </c>
      <c r="J210" s="1">
        <v>56594583</v>
      </c>
      <c r="K210" s="1">
        <v>4347622</v>
      </c>
      <c r="N210" s="1"/>
    </row>
    <row r="211" spans="1:15" hidden="1" outlineLevel="1">
      <c r="A211" t="s">
        <v>193</v>
      </c>
      <c r="B211" s="1">
        <v>0</v>
      </c>
      <c r="C211" s="1">
        <v>0</v>
      </c>
      <c r="D211" s="1">
        <v>0</v>
      </c>
      <c r="E211" s="1">
        <v>0</v>
      </c>
      <c r="F211" s="1">
        <v>17973373</v>
      </c>
      <c r="G211" s="1">
        <v>17973373</v>
      </c>
      <c r="H211" s="1">
        <v>0</v>
      </c>
      <c r="I211" s="1">
        <v>17973373</v>
      </c>
      <c r="J211" s="1">
        <v>16038636</v>
      </c>
      <c r="K211" s="1">
        <v>1934737</v>
      </c>
      <c r="N211" s="1"/>
    </row>
    <row r="212" spans="1:15" collapsed="1">
      <c r="A212" s="10" t="s">
        <v>194</v>
      </c>
      <c r="B212" s="3">
        <v>-504500391</v>
      </c>
      <c r="C212" s="3">
        <v>0</v>
      </c>
      <c r="D212" s="3">
        <v>0</v>
      </c>
      <c r="E212" s="3">
        <v>431588293</v>
      </c>
      <c r="F212" s="3">
        <v>18764945</v>
      </c>
      <c r="G212" s="3">
        <v>450353238</v>
      </c>
      <c r="H212" s="3">
        <v>23160479</v>
      </c>
      <c r="I212" s="3">
        <v>-30986674</v>
      </c>
      <c r="J212" s="3">
        <v>-24779688</v>
      </c>
      <c r="K212" s="3">
        <v>-6206986</v>
      </c>
      <c r="N212" s="1"/>
    </row>
    <row r="213" spans="1:15" hidden="1" outlineLevel="1">
      <c r="A213" t="s">
        <v>195</v>
      </c>
      <c r="B213" s="1">
        <v>-504500391</v>
      </c>
      <c r="C213" s="1">
        <v>0</v>
      </c>
      <c r="D213" s="1">
        <v>0</v>
      </c>
      <c r="E213" s="1">
        <v>197280</v>
      </c>
      <c r="F213" s="1">
        <v>0</v>
      </c>
      <c r="G213" s="1">
        <v>197280</v>
      </c>
      <c r="H213" s="1">
        <v>0</v>
      </c>
      <c r="I213" s="1">
        <v>-504303111</v>
      </c>
      <c r="J213" s="1">
        <v>-477600000</v>
      </c>
      <c r="K213" s="1">
        <v>-26703111</v>
      </c>
      <c r="N213" s="1"/>
    </row>
    <row r="214" spans="1:15" hidden="1" outlineLevel="1">
      <c r="A214" t="s">
        <v>196</v>
      </c>
      <c r="B214" s="1">
        <v>0</v>
      </c>
      <c r="C214" s="1">
        <v>0</v>
      </c>
      <c r="D214" s="1">
        <v>0</v>
      </c>
      <c r="E214" s="1">
        <v>107048984</v>
      </c>
      <c r="F214" s="1">
        <v>0</v>
      </c>
      <c r="G214" s="1">
        <v>107048984</v>
      </c>
      <c r="H214" s="1">
        <v>24500072</v>
      </c>
      <c r="I214" s="1">
        <v>131549056</v>
      </c>
      <c r="J214" s="1">
        <v>120117900</v>
      </c>
      <c r="K214" s="1">
        <v>11431156</v>
      </c>
      <c r="N214" s="1"/>
      <c r="O214" s="1"/>
    </row>
    <row r="215" spans="1:15" hidden="1" outlineLevel="1">
      <c r="A215" t="s">
        <v>197</v>
      </c>
      <c r="B215" s="1">
        <v>0</v>
      </c>
      <c r="C215" s="1">
        <v>0</v>
      </c>
      <c r="D215" s="1">
        <v>0</v>
      </c>
      <c r="E215" s="1">
        <v>257517137</v>
      </c>
      <c r="F215" s="1">
        <v>0</v>
      </c>
      <c r="G215" s="1">
        <v>257517137</v>
      </c>
      <c r="H215" s="1">
        <v>0</v>
      </c>
      <c r="I215" s="1">
        <v>257517137</v>
      </c>
      <c r="J215" s="1">
        <v>264000000</v>
      </c>
      <c r="K215" s="1">
        <v>-6482863</v>
      </c>
      <c r="N215" s="1"/>
    </row>
    <row r="216" spans="1:15" hidden="1" outlineLevel="1">
      <c r="A216" t="s">
        <v>198</v>
      </c>
      <c r="B216" s="1">
        <v>0</v>
      </c>
      <c r="C216" s="1">
        <v>0</v>
      </c>
      <c r="D216" s="1">
        <v>0</v>
      </c>
      <c r="E216" s="1">
        <v>62779680</v>
      </c>
      <c r="F216" s="1">
        <v>0</v>
      </c>
      <c r="G216" s="1">
        <v>62779680</v>
      </c>
      <c r="H216" s="1">
        <v>0</v>
      </c>
      <c r="I216" s="1">
        <v>62779680</v>
      </c>
      <c r="J216" s="1">
        <v>51235792</v>
      </c>
      <c r="K216" s="1">
        <v>11543888</v>
      </c>
      <c r="N216" s="1"/>
    </row>
    <row r="217" spans="1:15" hidden="1" outlineLevel="1">
      <c r="A217" t="s">
        <v>199</v>
      </c>
      <c r="B217" s="1">
        <v>0</v>
      </c>
      <c r="C217" s="1">
        <v>0</v>
      </c>
      <c r="D217" s="1">
        <v>0</v>
      </c>
      <c r="E217" s="1">
        <v>1938420</v>
      </c>
      <c r="F217" s="1">
        <v>0</v>
      </c>
      <c r="G217" s="1">
        <v>1938420</v>
      </c>
      <c r="H217" s="1">
        <v>0</v>
      </c>
      <c r="I217" s="1">
        <v>1938420</v>
      </c>
      <c r="J217" s="1">
        <v>2276000</v>
      </c>
      <c r="K217" s="1">
        <v>-337580</v>
      </c>
      <c r="N217" s="1"/>
    </row>
    <row r="218" spans="1:15" hidden="1" outlineLevel="1">
      <c r="A218" t="s">
        <v>200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-1415749</v>
      </c>
      <c r="I218" s="1">
        <v>-1415749</v>
      </c>
      <c r="J218" s="1">
        <v>-1440000</v>
      </c>
      <c r="K218" s="1">
        <v>24251</v>
      </c>
      <c r="N218" s="1"/>
    </row>
    <row r="219" spans="1:15" hidden="1" outlineLevel="1">
      <c r="A219" t="s">
        <v>201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76156</v>
      </c>
      <c r="I219" s="1">
        <v>76156</v>
      </c>
      <c r="J219" s="1">
        <v>0</v>
      </c>
      <c r="K219" s="1">
        <v>76156</v>
      </c>
      <c r="N219" s="1"/>
    </row>
    <row r="220" spans="1:15" hidden="1" outlineLevel="1">
      <c r="A220" t="s">
        <v>202</v>
      </c>
      <c r="B220" s="1">
        <v>0</v>
      </c>
      <c r="C220" s="1">
        <v>0</v>
      </c>
      <c r="D220" s="1">
        <v>0</v>
      </c>
      <c r="E220" s="1">
        <v>2106792</v>
      </c>
      <c r="F220" s="1">
        <v>18764945</v>
      </c>
      <c r="G220" s="1">
        <v>20871737</v>
      </c>
      <c r="H220" s="1">
        <v>0</v>
      </c>
      <c r="I220" s="1">
        <v>20871737</v>
      </c>
      <c r="J220" s="1">
        <v>16630620</v>
      </c>
      <c r="K220" s="1">
        <v>4241117</v>
      </c>
      <c r="N220" s="1"/>
    </row>
    <row r="221" spans="1:15" collapsed="1">
      <c r="A221" s="10" t="s">
        <v>203</v>
      </c>
      <c r="B221" s="3">
        <v>-58415140</v>
      </c>
      <c r="C221" s="3">
        <v>0</v>
      </c>
      <c r="D221" s="3">
        <v>0</v>
      </c>
      <c r="E221" s="3">
        <v>64046335</v>
      </c>
      <c r="F221" s="3">
        <v>8864896</v>
      </c>
      <c r="G221" s="3">
        <v>72911231</v>
      </c>
      <c r="H221" s="3">
        <v>19943128</v>
      </c>
      <c r="I221" s="3">
        <v>34439219</v>
      </c>
      <c r="J221" s="3">
        <v>24519016</v>
      </c>
      <c r="K221" s="3">
        <v>9920203</v>
      </c>
      <c r="N221" s="1"/>
    </row>
    <row r="222" spans="1:15">
      <c r="A222" s="10" t="s">
        <v>204</v>
      </c>
      <c r="B222" s="3">
        <v>-25421106</v>
      </c>
      <c r="C222" s="3">
        <v>0</v>
      </c>
      <c r="D222" s="3">
        <v>0</v>
      </c>
      <c r="E222" s="3">
        <v>25978727</v>
      </c>
      <c r="F222" s="3">
        <v>201168</v>
      </c>
      <c r="G222" s="3">
        <v>26179895</v>
      </c>
      <c r="H222" s="3">
        <v>6913829</v>
      </c>
      <c r="I222" s="3">
        <v>7672618</v>
      </c>
      <c r="J222" s="3">
        <v>8944425</v>
      </c>
      <c r="K222" s="3">
        <v>-1271807</v>
      </c>
      <c r="N222" s="1"/>
    </row>
    <row r="223" spans="1:15" hidden="1" outlineLevel="1">
      <c r="A223" t="s">
        <v>205</v>
      </c>
      <c r="B223" s="1">
        <v>0</v>
      </c>
      <c r="C223" s="1">
        <v>0</v>
      </c>
      <c r="D223" s="1">
        <v>0</v>
      </c>
      <c r="E223" s="1">
        <v>0</v>
      </c>
      <c r="F223" s="1">
        <v>201168</v>
      </c>
      <c r="G223" s="1">
        <v>201168</v>
      </c>
      <c r="H223" s="1">
        <v>0</v>
      </c>
      <c r="I223" s="1">
        <v>201168</v>
      </c>
      <c r="J223" s="1">
        <v>201169</v>
      </c>
      <c r="K223" s="1">
        <v>-1</v>
      </c>
      <c r="N223" s="1"/>
    </row>
    <row r="224" spans="1:15" hidden="1" outlineLevel="1">
      <c r="A224" t="s">
        <v>206</v>
      </c>
      <c r="B224" s="1">
        <v>-25421106</v>
      </c>
      <c r="C224" s="1">
        <v>0</v>
      </c>
      <c r="D224" s="1">
        <v>0</v>
      </c>
      <c r="E224" s="1">
        <v>25978727</v>
      </c>
      <c r="F224" s="1">
        <v>0</v>
      </c>
      <c r="G224" s="1">
        <v>25978727</v>
      </c>
      <c r="H224" s="1">
        <v>0</v>
      </c>
      <c r="I224" s="1">
        <v>557621</v>
      </c>
      <c r="J224" s="1">
        <v>-200740</v>
      </c>
      <c r="K224" s="1">
        <v>758361</v>
      </c>
      <c r="N224" s="1"/>
    </row>
    <row r="225" spans="1:16" hidden="1" outlineLevel="1">
      <c r="A225" t="s">
        <v>207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6913829</v>
      </c>
      <c r="I225" s="1">
        <v>6913829</v>
      </c>
      <c r="J225" s="1">
        <v>8943996</v>
      </c>
      <c r="K225" s="1">
        <v>-2030167</v>
      </c>
      <c r="N225" s="1"/>
    </row>
    <row r="226" spans="1:16" collapsed="1">
      <c r="A226" s="10" t="s">
        <v>208</v>
      </c>
      <c r="B226" s="3">
        <v>-308546849</v>
      </c>
      <c r="C226" s="3">
        <v>0</v>
      </c>
      <c r="D226" s="3">
        <v>0</v>
      </c>
      <c r="E226" s="3">
        <v>142030405</v>
      </c>
      <c r="F226" s="3">
        <v>36038501</v>
      </c>
      <c r="G226" s="3">
        <v>178068906</v>
      </c>
      <c r="H226" s="3">
        <v>49205921</v>
      </c>
      <c r="I226" s="3">
        <v>-81272022</v>
      </c>
      <c r="J226" s="3">
        <v>-89826856</v>
      </c>
      <c r="K226" s="3">
        <v>8554834</v>
      </c>
      <c r="N226" s="1"/>
    </row>
    <row r="227" spans="1:16" hidden="1" outlineLevel="1">
      <c r="A227" t="s">
        <v>209</v>
      </c>
      <c r="B227" s="1">
        <v>-302416535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-302416535</v>
      </c>
      <c r="J227" s="1">
        <v>-302476196</v>
      </c>
      <c r="K227" s="1">
        <v>59661</v>
      </c>
      <c r="N227" s="1"/>
    </row>
    <row r="228" spans="1:16" hidden="1" outlineLevel="1">
      <c r="A228" t="s">
        <v>210</v>
      </c>
      <c r="B228" s="1">
        <v>-6130314</v>
      </c>
      <c r="C228" s="1">
        <v>0</v>
      </c>
      <c r="D228" s="1">
        <v>0</v>
      </c>
      <c r="E228" s="1">
        <v>123905811</v>
      </c>
      <c r="F228" s="1">
        <v>0</v>
      </c>
      <c r="G228" s="1">
        <v>123905811</v>
      </c>
      <c r="H228" s="1">
        <v>0</v>
      </c>
      <c r="I228" s="1">
        <v>117775497</v>
      </c>
      <c r="J228" s="1">
        <v>127336204</v>
      </c>
      <c r="K228" s="1">
        <v>-9560707</v>
      </c>
      <c r="N228" s="1"/>
    </row>
    <row r="229" spans="1:16" hidden="1" outlineLevel="1">
      <c r="A229" t="s">
        <v>211</v>
      </c>
      <c r="B229" s="1">
        <v>0</v>
      </c>
      <c r="C229" s="1">
        <v>0</v>
      </c>
      <c r="D229" s="1">
        <v>0</v>
      </c>
      <c r="E229" s="1">
        <v>11411327</v>
      </c>
      <c r="F229" s="1">
        <v>0</v>
      </c>
      <c r="G229" s="1">
        <v>11411327</v>
      </c>
      <c r="H229" s="1">
        <v>0</v>
      </c>
      <c r="I229" s="1">
        <v>11411327</v>
      </c>
      <c r="J229" s="1">
        <v>4315000</v>
      </c>
      <c r="K229" s="1">
        <v>7096327</v>
      </c>
      <c r="N229" s="1"/>
    </row>
    <row r="230" spans="1:16" hidden="1" outlineLevel="1">
      <c r="A230" t="s">
        <v>212</v>
      </c>
      <c r="B230" s="1">
        <v>0</v>
      </c>
      <c r="C230" s="1">
        <v>0</v>
      </c>
      <c r="D230" s="1">
        <v>0</v>
      </c>
      <c r="E230" s="1">
        <v>6713267</v>
      </c>
      <c r="F230" s="1">
        <v>0</v>
      </c>
      <c r="G230" s="1">
        <v>6713267</v>
      </c>
      <c r="H230" s="1">
        <v>0</v>
      </c>
      <c r="I230" s="1">
        <v>6713267</v>
      </c>
      <c r="J230" s="1">
        <v>9325000</v>
      </c>
      <c r="K230" s="1">
        <v>-2611733</v>
      </c>
      <c r="N230" s="1"/>
    </row>
    <row r="231" spans="1:16" hidden="1" outlineLevel="1">
      <c r="A231" t="s">
        <v>213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49205921</v>
      </c>
      <c r="I231" s="1">
        <v>49205921</v>
      </c>
      <c r="J231" s="1">
        <v>36688996</v>
      </c>
      <c r="K231" s="1">
        <v>12516925</v>
      </c>
      <c r="N231" s="1"/>
    </row>
    <row r="232" spans="1:16" hidden="1" outlineLevel="1">
      <c r="A232" t="s">
        <v>214</v>
      </c>
      <c r="B232" s="1">
        <v>0</v>
      </c>
      <c r="C232" s="1">
        <v>0</v>
      </c>
      <c r="D232" s="1">
        <v>0</v>
      </c>
      <c r="E232" s="1">
        <v>0</v>
      </c>
      <c r="F232" s="1">
        <v>36038501</v>
      </c>
      <c r="G232" s="1">
        <v>36038501</v>
      </c>
      <c r="H232" s="1">
        <v>0</v>
      </c>
      <c r="I232" s="1">
        <v>36038501</v>
      </c>
      <c r="J232" s="1">
        <v>34984140</v>
      </c>
      <c r="K232" s="1">
        <v>1054361</v>
      </c>
      <c r="N232" s="1"/>
    </row>
    <row r="233" spans="1:16" collapsed="1">
      <c r="A233" s="10" t="s">
        <v>226</v>
      </c>
      <c r="B233" s="3">
        <v>244923649</v>
      </c>
      <c r="C233" s="3"/>
      <c r="D233" s="3"/>
      <c r="E233" s="3">
        <v>-244923649</v>
      </c>
      <c r="F233" s="3"/>
      <c r="G233" s="3">
        <v>-244923649</v>
      </c>
      <c r="H233" s="3">
        <v>37000000</v>
      </c>
      <c r="I233" s="3">
        <v>37000000</v>
      </c>
      <c r="J233" s="3">
        <v>37000000</v>
      </c>
      <c r="K233" s="3">
        <v>0</v>
      </c>
      <c r="N233" s="1"/>
    </row>
    <row r="234" spans="1:16" s="23" customFormat="1" ht="8.25" customHeight="1">
      <c r="A234" s="21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N234" s="24"/>
      <c r="P234" s="25"/>
    </row>
    <row r="235" spans="1:16">
      <c r="H235" s="12" t="s">
        <v>228</v>
      </c>
      <c r="I235" s="11">
        <f>+I203+I206+I212+I221+I222+I226+I233</f>
        <v>561503283</v>
      </c>
      <c r="J235" s="11">
        <v>566989082</v>
      </c>
      <c r="K235" s="11">
        <v>-5485799</v>
      </c>
      <c r="N235" s="1"/>
    </row>
    <row r="236" spans="1:16">
      <c r="B236" s="1"/>
      <c r="E236" s="1"/>
      <c r="N236" s="1"/>
    </row>
    <row r="239" spans="1:16">
      <c r="E239" s="1"/>
      <c r="H239" s="1"/>
    </row>
    <row r="241" spans="2:2">
      <c r="B241" s="15"/>
    </row>
    <row r="242" spans="2:2">
      <c r="B242" s="16"/>
    </row>
    <row r="243" spans="2:2">
      <c r="B243" s="15"/>
    </row>
    <row r="244" spans="2:2">
      <c r="B244" s="17"/>
    </row>
  </sheetData>
  <pageMargins left="0.25" right="0.25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258D-373E-437F-BCBF-BDD433F0A1E0}">
  <sheetPr codeName="Sheet3">
    <pageSetUpPr fitToPage="1"/>
  </sheetPr>
  <dimension ref="A1"/>
  <sheetViews>
    <sheetView showGridLines="0" zoomScale="90" zoomScaleNormal="90" workbookViewId="0">
      <pane ySplit="1" topLeftCell="A2" activePane="bottomLeft" state="frozen"/>
      <selection pane="bottomLeft" activeCell="O10" sqref="O10"/>
    </sheetView>
  </sheetViews>
  <sheetFormatPr defaultRowHeight="15"/>
  <sheetData>
    <row r="1" spans="1:1" ht="18.75">
      <c r="A1" s="14" t="s">
        <v>238</v>
      </c>
    </row>
  </sheetData>
  <pageMargins left="0.7" right="0.7" top="0.75" bottom="0.75" header="0.3" footer="0.3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044F-9860-4AC4-B196-90755F1DD3F9}">
  <dimension ref="A1"/>
  <sheetViews>
    <sheetView showGridLines="0" workbookViewId="0">
      <selection activeCell="Q38" sqref="Q38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Aðalskjal</vt:lpstr>
      <vt:lpstr>Fjárfestingar</vt:lpstr>
      <vt:lpstr>Rekstrarreikningur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2022-04-12T12:51:24Z</cp:lastPrinted>
  <dcterms:created xsi:type="dcterms:W3CDTF">2021-08-28T20:05:04Z</dcterms:created>
  <dcterms:modified xsi:type="dcterms:W3CDTF">2022-04-13T10:05:14Z</dcterms:modified>
</cp:coreProperties>
</file>