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etur\AppData\Local\Temp\OneDocs\nVhZhCOSf0OZerFIwK7Y1w\"/>
    </mc:Choice>
  </mc:AlternateContent>
  <xr:revisionPtr revIDLastSave="0" documentId="8_{34D50826-5D2A-48E5-BE50-53A3A272004D}" xr6:coauthVersionLast="47" xr6:coauthVersionMax="47" xr10:uidLastSave="{00000000-0000-0000-0000-000000000000}"/>
  <bookViews>
    <workbookView xWindow="-120" yWindow="-120" windowWidth="29040" windowHeight="15840" xr2:uid="{F9A76334-1E3F-40EF-A367-601DDE150A0D}"/>
  </bookViews>
  <sheets>
    <sheet name="Aðalskjal" sheetId="2" r:id="rId1"/>
    <sheet name="Fjárfestingar" sheetId="3" r:id="rId2"/>
    <sheet name="Rekstrarreikningu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3" l="1"/>
  <c r="B45" i="3"/>
  <c r="E45" i="3" s="1"/>
  <c r="E44" i="3"/>
  <c r="E43" i="3"/>
  <c r="D43" i="3"/>
  <c r="E42" i="3"/>
  <c r="D42" i="3"/>
  <c r="E41" i="3"/>
  <c r="D41" i="3"/>
  <c r="E40" i="3"/>
  <c r="D40" i="3"/>
  <c r="E39" i="3"/>
  <c r="D39" i="3"/>
  <c r="E33" i="3"/>
  <c r="D33" i="3"/>
  <c r="C30" i="3"/>
  <c r="C35" i="3" s="1"/>
  <c r="C47" i="3" s="1"/>
  <c r="E29" i="3"/>
  <c r="D29" i="3"/>
  <c r="E28" i="3"/>
  <c r="D28" i="3"/>
  <c r="B27" i="3"/>
  <c r="B30" i="3" s="1"/>
  <c r="C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B11" i="3"/>
  <c r="B24" i="3" s="1"/>
  <c r="E10" i="3"/>
  <c r="D10" i="3"/>
  <c r="E9" i="3"/>
  <c r="D9" i="3"/>
  <c r="E8" i="3"/>
  <c r="D8" i="3"/>
  <c r="E7" i="3"/>
  <c r="D7" i="3"/>
  <c r="E6" i="3"/>
  <c r="D6" i="3"/>
  <c r="E5" i="3"/>
  <c r="D5" i="3"/>
  <c r="E30" i="3" l="1"/>
  <c r="D45" i="3"/>
  <c r="D27" i="3"/>
  <c r="D30" i="3" s="1"/>
  <c r="E27" i="3"/>
  <c r="B35" i="3"/>
  <c r="E24" i="3"/>
  <c r="D11" i="3"/>
  <c r="D24" i="3" s="1"/>
  <c r="D35" i="3" s="1"/>
  <c r="E11" i="3"/>
  <c r="E35" i="3" l="1"/>
  <c r="B47" i="3"/>
  <c r="E47" i="3" l="1"/>
  <c r="D47" i="3"/>
</calcChain>
</file>

<file path=xl/sharedStrings.xml><?xml version="1.0" encoding="utf-8"?>
<sst xmlns="http://schemas.openxmlformats.org/spreadsheetml/2006/main" count="299" uniqueCount="281">
  <si>
    <t>00  SKATTTEKJUR</t>
  </si>
  <si>
    <t>00010  Útsvar</t>
  </si>
  <si>
    <t>00060  Fasteignaskattur</t>
  </si>
  <si>
    <t>00110  Framlög úr Jöfnunarsjóði</t>
  </si>
  <si>
    <t>00350  Lóðarleiga</t>
  </si>
  <si>
    <t>02  FÉLAGSÞJÓNUSTA</t>
  </si>
  <si>
    <t>02010  Fjölskyldunefnd</t>
  </si>
  <si>
    <t>02020  Skrifstofa félagsþjónustu</t>
  </si>
  <si>
    <t>02110  Fjárhagsaðstoð</t>
  </si>
  <si>
    <t>02170  Móttaka flóttafólks</t>
  </si>
  <si>
    <t>02180  Sérstakur húsnæðisstuðningur</t>
  </si>
  <si>
    <t>02190  Önnur félagsleg aðstoð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</si>
  <si>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</si>
  <si>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</si>
  <si>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</si>
  <si>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</si>
  <si>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</si>
  <si>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</si>
  <si>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</si>
  <si>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02520  NPA þjónusta</t>
  </si>
  <si>
    <t>02564  Hulduhlíð búsetukjarni</t>
  </si>
  <si>
    <t>02565  Klapparhlíð búsetukjarni</t>
  </si>
  <si>
    <t>02566  Þverholt búsetukjarni</t>
  </si>
  <si>
    <t>02567  Heimili fyrir börn</t>
  </si>
  <si>
    <t>02569  Áfangaheimili fyrir geðfatlaða</t>
  </si>
  <si>
    <t>02570  Skammtímavistun fyrir fatlaða</t>
  </si>
  <si>
    <t>02580  Dagþjónusta fyrir fatlaða</t>
  </si>
  <si>
    <t>02590  Stuðningsfjölskyldur</t>
  </si>
  <si>
    <t>02710  Ýmis lögbundin framlög</t>
  </si>
  <si>
    <t>02810  Ýmsir styrkir - félagsmál</t>
  </si>
  <si>
    <t>03  HEILBRIGÐISMÁL</t>
  </si>
  <si>
    <t>03220  Heilbrigðiseftirlit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</si>
  <si>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</si>
  <si>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</si>
  <si>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</si>
  <si>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</si>
  <si>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</si>
  <si>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</si>
  <si>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</si>
  <si>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</si>
  <si>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</si>
  <si>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</si>
  <si>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</si>
  <si>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04202  Kvíslarskóli</t>
  </si>
  <si>
    <t xml:space="preserve">04203  Krikaskóli </t>
  </si>
  <si>
    <t xml:space="preserve">04205  Lágafellsskóli </t>
  </si>
  <si>
    <t xml:space="preserve">04206  Helgafellsskóli </t>
  </si>
  <si>
    <t xml:space="preserve">04208  Höfðaberg </t>
  </si>
  <si>
    <t>04270  Nemendur í öðrum skólum</t>
  </si>
  <si>
    <t>04281  Frístundasel Varmárskóla</t>
  </si>
  <si>
    <t>04285  Frístundasel Lágafellsskóla</t>
  </si>
  <si>
    <t>04289  Frístund fatlaðra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</si>
  <si>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</si>
  <si>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</si>
  <si>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</si>
  <si>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</si>
  <si>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</si>
  <si>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04520  Umferðarskólinn ungir vegfarendur</t>
  </si>
  <si>
    <t>04810  Ýmsir styrkir - fræðslumál</t>
  </si>
  <si>
    <t>05  MENNINGARMÁL</t>
  </si>
  <si>
    <t>05010  Menningar- og nýsköpunarnefnd</t>
  </si>
  <si>
    <t>05030  Laxnesssetur</t>
  </si>
  <si>
    <t>05220  Bókasafn</t>
  </si>
  <si>
    <t>05310  Héraðskjalasafn</t>
  </si>
  <si>
    <t>05510  Lista og menningarsjóður</t>
  </si>
  <si>
    <t>05520  Listasalur</t>
  </si>
  <si>
    <t>05720  Þjóðhátíð 17. júní</t>
  </si>
  <si>
    <t xml:space="preserve">05730  Jól, áramót, þrettándi </t>
  </si>
  <si>
    <t>05740  Í túninu heima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</si>
  <si>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</si>
  <si>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</si>
  <si>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</si>
  <si>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</si>
  <si>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</si>
  <si>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</si>
  <si>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</si>
  <si>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</si>
  <si>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</si>
  <si>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</si>
  <si>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</si>
  <si>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</si>
  <si>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</si>
  <si>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</si>
  <si>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</si>
  <si>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</si>
  <si>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</si>
  <si>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</si>
  <si>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</si>
  <si>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</si>
  <si>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</si>
  <si>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07  BRUNAMÁL OG ALMANNAVARNIR</t>
  </si>
  <si>
    <t>07210  Slökkvilið Höfuðborgarsvæðisins</t>
  </si>
  <si>
    <t>07410  Almannavarnanefnd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</si>
  <si>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</si>
  <si>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</si>
  <si>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</si>
  <si>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</si>
  <si>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</si>
  <si>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</si>
  <si>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</si>
  <si>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</si>
  <si>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</si>
  <si>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</si>
  <si>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</si>
  <si>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</si>
  <si>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</si>
  <si>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</si>
  <si>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  UMFERÐAR- OG SAMGÖNGUMÁL</t>
  </si>
  <si>
    <t>10030  Viðhald gatnakerfis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</si>
  <si>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</si>
  <si>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</si>
  <si>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</si>
  <si>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</si>
  <si>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</si>
  <si>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</si>
  <si>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</si>
  <si>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</si>
  <si>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</si>
  <si>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11020  Umhverfisdeild</t>
  </si>
  <si>
    <t>11310  Garðyrkjudeild</t>
  </si>
  <si>
    <t>11410  Opin svæði</t>
  </si>
  <si>
    <t>11430  Leikvellir</t>
  </si>
  <si>
    <t>11440  Garðlönd</t>
  </si>
  <si>
    <t>11610  Jólaskreytingar</t>
  </si>
  <si>
    <t>11710  Minka- og refaeyðing</t>
  </si>
  <si>
    <t>11810  Styrkir</t>
  </si>
  <si>
    <t>13  ATVINNUMÁL</t>
  </si>
  <si>
    <t>13210  Landbúnaður</t>
  </si>
  <si>
    <t>21  SAMEIGNINLEGUR KOSTNAÐUR</t>
  </si>
  <si>
    <t>21010  Bæjarstjórn</t>
  </si>
  <si>
    <t>21030  Bæjarráð</t>
  </si>
  <si>
    <t>21040  Lýðræðis- og mannréttindanefnd</t>
  </si>
  <si>
    <t>21070  Endurskoðun</t>
  </si>
  <si>
    <t>21410  Skrifstofa bæjarfélagsins</t>
  </si>
  <si>
    <t>21420  Fjármáladeild</t>
  </si>
  <si>
    <t>21430  Mannauðsdeild</t>
  </si>
  <si>
    <t>21450  Upplýsingatækni</t>
  </si>
  <si>
    <t>21610  Launanefnd - kjarasamningar</t>
  </si>
  <si>
    <t>21630  Hækkun lífeyrisskuldbindingar</t>
  </si>
  <si>
    <t>21640  Áfallið orlof</t>
  </si>
  <si>
    <t>21710  Vinarbæjartengsl</t>
  </si>
  <si>
    <t>21750  Samstarf sveitafélaga</t>
  </si>
  <si>
    <t>28  FJÁRMUNATEKJUR, FJÁRMAGNSGJÖLD</t>
  </si>
  <si>
    <t>28010  Vaxta- og verðbótatekjur af veltufjármunum</t>
  </si>
  <si>
    <t>28020  Tekjur af eignahlutum</t>
  </si>
  <si>
    <t>28030  Vaxta og verðbótatekjur innri lána</t>
  </si>
  <si>
    <t>28110  Vaxta og verðbótagjöld</t>
  </si>
  <si>
    <t>31  EIGNASJÓÐUR REKSTUR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</si>
  <si>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</si>
  <si>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</si>
  <si>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</si>
  <si>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</si>
  <si>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</si>
  <si>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</si>
  <si>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</si>
  <si>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</si>
  <si>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</si>
  <si>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</si>
  <si>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</si>
  <si>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</si>
  <si>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</si>
  <si>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</si>
  <si>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</si>
  <si>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</si>
  <si>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</si>
  <si>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</si>
  <si>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</si>
  <si>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</si>
  <si>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</si>
  <si>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</si>
  <si>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</si>
  <si>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</si>
  <si>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</si>
  <si>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</si>
  <si>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</si>
  <si>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</si>
  <si>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</si>
  <si>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31625  Íþróttamiðstöðin Klettur - Golfvöllur</t>
  </si>
  <si>
    <t>31630  Stikaðar gönguleiðir</t>
  </si>
  <si>
    <t>31635  Bláfjöll skiðaaðstaða</t>
  </si>
  <si>
    <t>31700  Ýmsar fasteignir, lóðir og lendur</t>
  </si>
  <si>
    <t>31805  Leiga: Listaskóli</t>
  </si>
  <si>
    <t>31810  Leiga: Bókasafn og Héraðsskjalasafn</t>
  </si>
  <si>
    <t>31815  Leiga: 2. hæð í Kjarna</t>
  </si>
  <si>
    <t>31970  Fjármagnsliðir</t>
  </si>
  <si>
    <t>33  ÞJÓNUSTUSTÖÐ  REKSTUR</t>
  </si>
  <si>
    <t>33210  Þjónustustöð</t>
  </si>
  <si>
    <t>33310  Vélar</t>
  </si>
  <si>
    <t>33510  Bifreiðar þjónustustöðvar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</si>
  <si>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</si>
  <si>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</si>
  <si>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</si>
  <si>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</si>
  <si>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</si>
  <si>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43260  Nýlagnir vatnsveitu</t>
  </si>
  <si>
    <t>43890  Afskriftir vatnsveitu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</si>
  <si>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</si>
  <si>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</si>
  <si>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</si>
  <si>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</si>
  <si>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</si>
  <si>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</si>
  <si>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47810  Fjármunatekjur</t>
  </si>
  <si>
    <t>47840  Fjármagnsgjöld hitaveitu</t>
  </si>
  <si>
    <t>47890  Afskriftir hitaveitu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</si>
  <si>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</si>
  <si>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</si>
  <si>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</si>
  <si>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</si>
  <si>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</si>
  <si>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</si>
  <si>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</si>
  <si>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</si>
  <si>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</si>
  <si>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</si>
  <si>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</si>
  <si>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</si>
  <si>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Málaflokkur / deild</t>
  </si>
  <si>
    <t>Samtals     tekjur</t>
  </si>
  <si>
    <t>Laun og    launatengd    gjöld</t>
  </si>
  <si>
    <t>Breyting lífeyrisskuld-bindinga</t>
  </si>
  <si>
    <t>Annar rekstrar-kostnaður</t>
  </si>
  <si>
    <t>Afskriftir</t>
  </si>
  <si>
    <t>Samtals gjöld</t>
  </si>
  <si>
    <t>Fjármagns-liðir o.fl.</t>
  </si>
  <si>
    <t>Rekstrar- niðurstaða</t>
  </si>
  <si>
    <t>Fjárhags-áætlun</t>
  </si>
  <si>
    <t>Frávik</t>
  </si>
  <si>
    <t>SAMTALS</t>
  </si>
  <si>
    <t>Millifærslur</t>
  </si>
  <si>
    <t>Rekstrarniðurstaða A- hluta</t>
  </si>
  <si>
    <t>Rekstrarniðurstaða A og B-hluta</t>
  </si>
  <si>
    <t>A hluti</t>
  </si>
  <si>
    <t>Áætlun ársins með viðaukum</t>
  </si>
  <si>
    <t>Ónotað af áætlun ársins</t>
  </si>
  <si>
    <t>Nýting</t>
  </si>
  <si>
    <t>Fasteignir og önnur mannvirki</t>
  </si>
  <si>
    <t>Helgafellsskóli, nýbygging</t>
  </si>
  <si>
    <t>Bætt eldhúsaðstaða í skólum</t>
  </si>
  <si>
    <t>Ný kennsluaðstaða</t>
  </si>
  <si>
    <t>Íþróttamiðstöðin Varmá, viðbætur</t>
  </si>
  <si>
    <t>Varmárskóli, endurbætur</t>
  </si>
  <si>
    <t>Íþróttamiðstöðin Klettur</t>
  </si>
  <si>
    <t>Leikskólar - aðstaða fyrir 1- 2 ára:</t>
  </si>
  <si>
    <t>Skíðasvæði</t>
  </si>
  <si>
    <t>Hlégarður, endurbætur</t>
  </si>
  <si>
    <t>Varmárvellir</t>
  </si>
  <si>
    <t>Skátaheimili Mosverja</t>
  </si>
  <si>
    <t>Lágafellsskóli, endurbætur</t>
  </si>
  <si>
    <t>Íþróttamiðstöðin Lágafell</t>
  </si>
  <si>
    <t>Brúarland, endurbætur</t>
  </si>
  <si>
    <t>Krikaskóli, endurbætur</t>
  </si>
  <si>
    <t>Ævintýragarður</t>
  </si>
  <si>
    <t>Stikaðar gönguleiðir</t>
  </si>
  <si>
    <t>Þjónustustöð</t>
  </si>
  <si>
    <t>Félagsmiðstöðin Bólið</t>
  </si>
  <si>
    <t>Fasteignir og önnur mannvirki samtals</t>
  </si>
  <si>
    <t>Gatnamannvirki:</t>
  </si>
  <si>
    <t>Gatnaframkvæmdir</t>
  </si>
  <si>
    <t>Samgöngusáttmáli</t>
  </si>
  <si>
    <t>Tekjur af gatnagerðargjöldum</t>
  </si>
  <si>
    <t>Gatnamannvirki samtals</t>
  </si>
  <si>
    <t>Áhöld og tæki:</t>
  </si>
  <si>
    <t>Bifreið</t>
  </si>
  <si>
    <t>Fjárfestingar A hluta samtals</t>
  </si>
  <si>
    <t>B hluti</t>
  </si>
  <si>
    <t>Hitaveita</t>
  </si>
  <si>
    <t>Vatnsveita</t>
  </si>
  <si>
    <t>Fráveita</t>
  </si>
  <si>
    <t>Félagslegar íbúðir (nettó)</t>
  </si>
  <si>
    <t>Hjúkrunarheimili</t>
  </si>
  <si>
    <t>Fjárfestingar B hluta samtals</t>
  </si>
  <si>
    <t>Fjárfestingar A og B hluta samtals</t>
  </si>
  <si>
    <t>Mosfellsbær  -  rekstur janúar til september 2021</t>
  </si>
  <si>
    <t>02172  Erlendir ríkisborgarar</t>
  </si>
  <si>
    <t>02510  Akstursþjónusta</t>
  </si>
  <si>
    <t>02595  Frístundaklúbburinn Úlfurinn</t>
  </si>
  <si>
    <t>21110  Kosningar</t>
  </si>
  <si>
    <t/>
  </si>
  <si>
    <t>Framkvæmdir janúar til september 2021</t>
  </si>
  <si>
    <t xml:space="preserve">Fjárfestingar Mosfellsbæjar janúar til september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</si>
</sst>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#,##0\ _);\(* #,##0\ 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rgb="FF00338D"/>
      <name val="Arial"/>
      <family val="2"/>
    </font>
    <font>
      <sz val="8"/>
      <color rgb="FF00338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338D"/>
      </bottom>
      <diagonal/>
    </border>
    <border>
      <left style="thin">
        <color rgb="FF00338D"/>
      </left>
      <right/>
      <top style="thin">
        <color rgb="FF00338D"/>
      </top>
      <bottom style="thin">
        <color rgb="FF00338D"/>
      </bottom>
      <diagonal/>
    </border>
    <border>
      <left/>
      <right/>
      <top style="thin">
        <color rgb="FF00338D"/>
      </top>
      <bottom style="thin">
        <color rgb="FF00338D"/>
      </bottom>
      <diagonal/>
    </border>
    <border>
      <left style="thin">
        <color rgb="FF00338D"/>
      </left>
      <right/>
      <top/>
      <bottom/>
      <diagonal/>
    </border>
    <border>
      <left/>
      <right/>
      <top style="thin">
        <color rgb="FF00338D"/>
      </top>
      <bottom/>
      <diagonal/>
    </border>
    <border>
      <left style="thin">
        <color rgb="FF00338D"/>
      </left>
      <right style="thin">
        <color rgb="FF00338D"/>
      </right>
      <top style="thin">
        <color rgb="FF00338D"/>
      </top>
      <bottom style="thin">
        <color rgb="FF00338D"/>
      </bottom>
      <diagonal/>
    </border>
    <border>
      <left/>
      <right style="thin">
        <color rgb="FF00338D"/>
      </right>
      <top style="thin">
        <color rgb="FF00338D"/>
      </top>
      <bottom style="thin">
        <color rgb="FF00338D"/>
      </bottom>
      <diagonal/>
    </border>
    <border>
      <left style="thin">
        <color rgb="FF00338D"/>
      </left>
      <right/>
      <top style="thin">
        <color rgb="FF00338D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0" fontId="5" fillId="0" borderId="0" xfId="0" applyFont="1"/>
    <xf numFmtId="0" fontId="6" fillId="2" borderId="0" xfId="2" applyFont="1"/>
    <xf numFmtId="3" fontId="2" fillId="2" borderId="0" xfId="2" applyNumberFormat="1" applyFont="1"/>
    <xf numFmtId="0" fontId="7" fillId="2" borderId="1" xfId="2" applyFont="1" applyBorder="1" applyAlignment="1">
      <alignment horizontal="left" wrapText="1"/>
    </xf>
    <xf numFmtId="0" fontId="7" fillId="2" borderId="1" xfId="2" applyFont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center" wrapText="1"/>
    </xf>
    <xf numFmtId="0" fontId="9" fillId="0" borderId="0" xfId="0" applyFont="1"/>
    <xf numFmtId="0" fontId="3" fillId="0" borderId="0" xfId="0" applyFont="1"/>
    <xf numFmtId="3" fontId="3" fillId="0" borderId="0" xfId="0" applyNumberFormat="1" applyFont="1"/>
    <xf numFmtId="0" fontId="2" fillId="2" borderId="0" xfId="2" applyFont="1"/>
    <xf numFmtId="3" fontId="3" fillId="0" borderId="2" xfId="0" applyNumberFormat="1" applyFont="1" applyBorder="1"/>
    <xf numFmtId="3" fontId="3" fillId="0" borderId="3" xfId="0" applyNumberFormat="1" applyFont="1" applyBorder="1"/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left" vertical="center"/>
    </xf>
    <xf numFmtId="164" fontId="13" fillId="5" borderId="0" xfId="3" applyNumberFormat="1" applyFont="1" applyFill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9" fontId="13" fillId="5" borderId="0" xfId="1" applyFont="1" applyFill="1" applyAlignment="1">
      <alignment horizontal="right" vertical="center"/>
    </xf>
    <xf numFmtId="164" fontId="13" fillId="0" borderId="0" xfId="3" applyNumberFormat="1" applyFont="1" applyFill="1" applyAlignment="1">
      <alignment horizontal="right" vertical="center"/>
    </xf>
    <xf numFmtId="0" fontId="13" fillId="5" borderId="7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164" fontId="13" fillId="5" borderId="6" xfId="3" applyNumberFormat="1" applyFont="1" applyFill="1" applyBorder="1" applyAlignment="1">
      <alignment horizontal="right" vertical="center"/>
    </xf>
    <xf numFmtId="9" fontId="13" fillId="5" borderId="6" xfId="1" applyFont="1" applyFill="1" applyBorder="1" applyAlignment="1">
      <alignment horizontal="right" vertical="center"/>
    </xf>
    <xf numFmtId="164" fontId="13" fillId="5" borderId="4" xfId="3" applyNumberFormat="1" applyFont="1" applyFill="1" applyBorder="1" applyAlignment="1">
      <alignment horizontal="right" vertical="center"/>
    </xf>
    <xf numFmtId="9" fontId="13" fillId="5" borderId="4" xfId="1" applyFont="1" applyFill="1" applyBorder="1" applyAlignment="1">
      <alignment horizontal="right" vertical="center"/>
    </xf>
    <xf numFmtId="0" fontId="12" fillId="5" borderId="5" xfId="0" applyFont="1" applyFill="1" applyBorder="1" applyAlignment="1">
      <alignment horizontal="right" vertical="center"/>
    </xf>
    <xf numFmtId="164" fontId="12" fillId="5" borderId="6" xfId="3" applyNumberFormat="1" applyFont="1" applyFill="1" applyBorder="1" applyAlignment="1">
      <alignment horizontal="right" vertical="center"/>
    </xf>
    <xf numFmtId="0" fontId="0" fillId="0" borderId="7" xfId="0" applyBorder="1"/>
    <xf numFmtId="164" fontId="0" fillId="0" borderId="0" xfId="0" applyNumberFormat="1"/>
    <xf numFmtId="0" fontId="12" fillId="5" borderId="4" xfId="0" applyFont="1" applyFill="1" applyBorder="1" applyAlignment="1">
      <alignment horizontal="right"/>
    </xf>
    <xf numFmtId="164" fontId="13" fillId="5" borderId="8" xfId="3" applyNumberFormat="1" applyFont="1" applyFill="1" applyBorder="1" applyAlignment="1">
      <alignment horizontal="right" vertical="center"/>
    </xf>
    <xf numFmtId="9" fontId="13" fillId="0" borderId="0" xfId="1" applyFont="1" applyFill="1" applyAlignment="1">
      <alignment horizontal="right" vertical="center"/>
    </xf>
    <xf numFmtId="0" fontId="0" fillId="6" borderId="5" xfId="0" applyFill="1" applyBorder="1"/>
    <xf numFmtId="0" fontId="0" fillId="6" borderId="6" xfId="0" applyFill="1" applyBorder="1"/>
    <xf numFmtId="3" fontId="3" fillId="0" borderId="0" xfId="0" applyNumberFormat="1" applyFont="1" applyAlignment="1">
      <alignment horizontal="right"/>
    </xf>
    <xf numFmtId="0" fontId="0" fillId="0" borderId="0" xfId="0" applyBorder="1"/>
    <xf numFmtId="0" fontId="13" fillId="5" borderId="0" xfId="0" applyFont="1" applyFill="1" applyBorder="1" applyAlignment="1">
      <alignment horizontal="left" vertical="center"/>
    </xf>
  </cellXfs>
  <cellStyles count="4">
    <cellStyle name="Accent1" xfId="2" builtinId="29"/>
    <cellStyle name="Comma [0]" xfId="3" builtinId="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218057</xdr:colOff>
      <xdr:row>41</xdr:row>
      <xdr:rowOff>65690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2DA3E6-BF94-43C7-8C5E-6226BDB2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42857" cy="7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02556-5D93-4B88-8F38-D667D515EBEC}">
  <sheetPr codeName="Sheet1">
    <pageSetUpPr fitToPage="1"/>
  </sheetPr>
  <dimension ref="A1:K231"/>
  <sheetViews>
    <sheetView tabSelected="1" zoomScale="80" zoomScaleNormal="80" workbookViewId="0">
      <pane ySplit="1" topLeftCell="A2" activePane="bottomLeft" state="frozen"/>
      <selection pane="bottomLeft" activeCell="A3" sqref="A3"/>
    </sheetView>
  </sheetViews>
  <sheetFormatPr defaultRowHeight="15" outlineLevelRow="1" x14ac:dyDescent="0.25"/>
  <cols>
    <col min="1" max="1" width="39" customWidth="1"/>
    <col min="2" max="8" width="16" customWidth="1"/>
    <col min="9" max="11" width="14.5703125" customWidth="1"/>
    <col min="12" max="12" width="5.42578125" customWidth="1"/>
  </cols>
  <sheetData>
    <row r="1" spans="1:11" ht="23.25" x14ac:dyDescent="0.35">
      <c r="A1" s="3" t="s">
        <v>273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.5" customHeight="1" x14ac:dyDescent="0.25"/>
    <row r="3" spans="1:11" s="8" customFormat="1" ht="55.9" customHeight="1" x14ac:dyDescent="0.3">
      <c r="A3" s="5" t="s">
        <v>217</v>
      </c>
      <c r="B3" s="6" t="s">
        <v>218</v>
      </c>
      <c r="C3" s="6" t="s">
        <v>219</v>
      </c>
      <c r="D3" s="6" t="s">
        <v>220</v>
      </c>
      <c r="E3" s="6" t="s">
        <v>221</v>
      </c>
      <c r="F3" s="6" t="s">
        <v>222</v>
      </c>
      <c r="G3" s="6" t="s">
        <v>223</v>
      </c>
      <c r="H3" s="6" t="s">
        <v>224</v>
      </c>
      <c r="I3" s="7" t="s">
        <v>225</v>
      </c>
      <c r="J3" s="7" t="s">
        <v>226</v>
      </c>
      <c r="K3" s="7" t="s">
        <v>227</v>
      </c>
    </row>
    <row r="4" spans="1:11" s="9" customFormat="1" x14ac:dyDescent="0.25">
      <c r="A4" s="9" t="s">
        <v>228</v>
      </c>
      <c r="B4" s="10">
        <v>-12663407664</v>
      </c>
      <c r="C4" s="10">
        <v>5152931087</v>
      </c>
      <c r="D4" s="10">
        <v>135000000</v>
      </c>
      <c r="E4" s="10">
        <v>6569673342</v>
      </c>
      <c r="F4" s="10">
        <v>376865851</v>
      </c>
      <c r="G4" s="10">
        <v>12234470280</v>
      </c>
      <c r="H4" s="10">
        <v>707113047.5</v>
      </c>
      <c r="I4" s="10">
        <v>292050664</v>
      </c>
      <c r="J4" s="10">
        <v>496027351.5</v>
      </c>
      <c r="K4" s="10">
        <v>-203976687.5</v>
      </c>
    </row>
    <row r="5" spans="1:11" x14ac:dyDescent="0.25">
      <c r="A5" s="1"/>
      <c r="B5" s="1" t="s">
        <v>278</v>
      </c>
      <c r="C5" s="1" t="s">
        <v>278</v>
      </c>
      <c r="D5" s="1" t="s">
        <v>278</v>
      </c>
      <c r="E5" s="1" t="s">
        <v>278</v>
      </c>
      <c r="F5" s="1" t="s">
        <v>278</v>
      </c>
      <c r="G5" s="1" t="s">
        <v>278</v>
      </c>
      <c r="H5" s="1" t="s">
        <v>278</v>
      </c>
      <c r="I5" s="1" t="s">
        <v>278</v>
      </c>
      <c r="J5" s="1" t="s">
        <v>278</v>
      </c>
      <c r="K5" s="1"/>
    </row>
    <row r="6" spans="1:11" x14ac:dyDescent="0.25">
      <c r="A6" s="11" t="s">
        <v>0</v>
      </c>
      <c r="B6" s="4">
        <v>-8611329378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-8611329378</v>
      </c>
      <c r="J6" s="4">
        <v>-8269203094</v>
      </c>
      <c r="K6" s="4">
        <v>-342126284</v>
      </c>
    </row>
    <row r="7" spans="1:11" hidden="1" outlineLevel="1" x14ac:dyDescent="0.25">
      <c r="A7" s="2" t="s">
        <v>1</v>
      </c>
      <c r="B7" s="1">
        <v>-6070784379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-6070784379</v>
      </c>
      <c r="J7" s="1">
        <v>-5747250001</v>
      </c>
      <c r="K7" s="1">
        <v>-323534378</v>
      </c>
    </row>
    <row r="8" spans="1:11" hidden="1" outlineLevel="1" x14ac:dyDescent="0.25">
      <c r="A8" s="2" t="s">
        <v>2</v>
      </c>
      <c r="B8" s="1">
        <v>-904750562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-904750562</v>
      </c>
      <c r="J8" s="1">
        <v>-910500003</v>
      </c>
      <c r="K8" s="1">
        <v>5749441</v>
      </c>
    </row>
    <row r="9" spans="1:11" hidden="1" outlineLevel="1" x14ac:dyDescent="0.25">
      <c r="A9" s="2" t="s">
        <v>3</v>
      </c>
      <c r="B9" s="1">
        <v>-1518241686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-1518241686</v>
      </c>
      <c r="J9" s="1">
        <v>-1494453090</v>
      </c>
      <c r="K9" s="1">
        <v>-23788596</v>
      </c>
    </row>
    <row r="10" spans="1:11" hidden="1" outlineLevel="1" x14ac:dyDescent="0.25">
      <c r="A10" s="2" t="s">
        <v>4</v>
      </c>
      <c r="B10" s="1">
        <v>-117552751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-117552751</v>
      </c>
      <c r="J10" s="1">
        <v>-117000000</v>
      </c>
      <c r="K10" s="1">
        <v>-552751</v>
      </c>
    </row>
    <row r="11" spans="1:11" collapsed="1" x14ac:dyDescent="0.25">
      <c r="A11" s="11" t="s">
        <v>5</v>
      </c>
      <c r="B11" s="4">
        <v>-429822330</v>
      </c>
      <c r="C11" s="4">
        <v>529516665</v>
      </c>
      <c r="D11" s="4">
        <v>0</v>
      </c>
      <c r="E11" s="4">
        <v>1721004043</v>
      </c>
      <c r="F11" s="4">
        <v>0</v>
      </c>
      <c r="G11" s="4">
        <v>2250520708</v>
      </c>
      <c r="H11" s="4">
        <v>0</v>
      </c>
      <c r="I11" s="4">
        <v>1820698378</v>
      </c>
      <c r="J11" s="4">
        <v>1758993479</v>
      </c>
      <c r="K11" s="4">
        <v>61704899</v>
      </c>
    </row>
    <row r="12" spans="1:11" hidden="1" outlineLevel="1" x14ac:dyDescent="0.25">
      <c r="A12" s="2" t="s">
        <v>6</v>
      </c>
      <c r="B12" s="1">
        <v>0</v>
      </c>
      <c r="C12" s="1">
        <v>3828830</v>
      </c>
      <c r="D12" s="1">
        <v>0</v>
      </c>
      <c r="E12" s="1">
        <v>0</v>
      </c>
      <c r="F12" s="1">
        <v>0</v>
      </c>
      <c r="G12" s="1">
        <v>3828830</v>
      </c>
      <c r="H12" s="1">
        <v>0</v>
      </c>
      <c r="I12" s="1">
        <v>3828830</v>
      </c>
      <c r="J12" s="1">
        <v>3870419</v>
      </c>
      <c r="K12" s="1">
        <v>-41589</v>
      </c>
    </row>
    <row r="13" spans="1:11" hidden="1" outlineLevel="1" x14ac:dyDescent="0.25">
      <c r="A13" s="2" t="s">
        <v>7</v>
      </c>
      <c r="B13" s="1">
        <v>-3775802</v>
      </c>
      <c r="C13" s="1">
        <v>76338811</v>
      </c>
      <c r="D13" s="1">
        <v>0</v>
      </c>
      <c r="E13" s="1">
        <v>17643739</v>
      </c>
      <c r="F13" s="1">
        <v>0</v>
      </c>
      <c r="G13" s="1">
        <v>93982550</v>
      </c>
      <c r="H13" s="1">
        <v>0</v>
      </c>
      <c r="I13" s="1">
        <v>90206748</v>
      </c>
      <c r="J13" s="1">
        <v>88778959</v>
      </c>
      <c r="K13" s="1">
        <v>1427789</v>
      </c>
    </row>
    <row r="14" spans="1:11" hidden="1" outlineLevel="1" x14ac:dyDescent="0.25">
      <c r="A14" s="2" t="s">
        <v>8</v>
      </c>
      <c r="B14" s="1">
        <v>0</v>
      </c>
      <c r="C14" s="1">
        <v>0</v>
      </c>
      <c r="D14" s="1">
        <v>0</v>
      </c>
      <c r="E14" s="1">
        <v>50853314</v>
      </c>
      <c r="F14" s="1">
        <v>0</v>
      </c>
      <c r="G14" s="1">
        <v>50853314</v>
      </c>
      <c r="H14" s="1">
        <v>0</v>
      </c>
      <c r="I14" s="1">
        <v>50853314</v>
      </c>
      <c r="J14" s="1">
        <v>64500000</v>
      </c>
      <c r="K14" s="1">
        <v>-13646686</v>
      </c>
    </row>
    <row r="15" spans="1:11" hidden="1" outlineLevel="1" x14ac:dyDescent="0.25">
      <c r="A15" s="2" t="s">
        <v>9</v>
      </c>
      <c r="B15" s="1">
        <v>-1000000</v>
      </c>
      <c r="C15" s="1">
        <v>7868</v>
      </c>
      <c r="D15" s="1">
        <v>0</v>
      </c>
      <c r="E15" s="1">
        <v>362885</v>
      </c>
      <c r="F15" s="1">
        <v>0</v>
      </c>
      <c r="G15" s="1">
        <v>370753</v>
      </c>
      <c r="H15" s="1">
        <v>0</v>
      </c>
      <c r="I15" s="1">
        <v>-629247</v>
      </c>
      <c r="J15" s="1">
        <v>0</v>
      </c>
      <c r="K15" s="1">
        <v>-629247</v>
      </c>
    </row>
    <row r="16" spans="1:11" hidden="1" outlineLevel="1" x14ac:dyDescent="0.25">
      <c r="A16" s="2" t="s">
        <v>274</v>
      </c>
      <c r="B16" s="1">
        <v>0</v>
      </c>
      <c r="C16" s="1">
        <v>0</v>
      </c>
      <c r="D16" s="1">
        <v>0</v>
      </c>
      <c r="E16" s="1">
        <v>6187</v>
      </c>
      <c r="F16" s="1">
        <v>0</v>
      </c>
      <c r="G16" s="1">
        <v>6187</v>
      </c>
      <c r="H16" s="1">
        <v>0</v>
      </c>
      <c r="I16" s="1">
        <v>6187</v>
      </c>
      <c r="J16" s="1">
        <v>0</v>
      </c>
      <c r="K16" s="1">
        <v>6187</v>
      </c>
    </row>
    <row r="17" spans="1:11" hidden="1" outlineLevel="1" x14ac:dyDescent="0.25">
      <c r="A17" s="2" t="s">
        <v>10</v>
      </c>
      <c r="B17" s="1">
        <v>0</v>
      </c>
      <c r="C17" s="1">
        <v>0</v>
      </c>
      <c r="D17" s="1">
        <v>0</v>
      </c>
      <c r="E17" s="1">
        <v>35685821</v>
      </c>
      <c r="F17" s="1">
        <v>0</v>
      </c>
      <c r="G17" s="1">
        <v>35685821</v>
      </c>
      <c r="H17" s="1">
        <v>0</v>
      </c>
      <c r="I17" s="1">
        <v>35685821</v>
      </c>
      <c r="J17" s="1">
        <v>31545000</v>
      </c>
      <c r="K17" s="1">
        <v>4140821</v>
      </c>
    </row>
    <row r="18" spans="1:11" hidden="1" outlineLevel="1" x14ac:dyDescent="0.25">
      <c r="A18" s="2" t="s">
        <v>11</v>
      </c>
      <c r="B18" s="1">
        <v>0</v>
      </c>
      <c r="C18" s="1">
        <v>0</v>
      </c>
      <c r="D18" s="1">
        <v>0</v>
      </c>
      <c r="E18" s="1">
        <v>3217754</v>
      </c>
      <c r="F18" s="1">
        <v>0</v>
      </c>
      <c r="G18" s="1">
        <v>3217754</v>
      </c>
      <c r="H18" s="1">
        <v>0</v>
      </c>
      <c r="I18" s="1">
        <v>3217754</v>
      </c>
      <c r="J18" s="1">
        <v>3040000</v>
      </c>
      <c r="K18" s="1">
        <v>177754</v>
      </c>
    </row>
    <row r="19" spans="1:11" hidden="1" outlineLevel="1" x14ac:dyDescent="0.25">
      <c r="A19" s="2" t="s">
        <v>12</v>
      </c>
      <c r="B19" s="1">
        <v>0</v>
      </c>
      <c r="C19" s="1">
        <v>5940344</v>
      </c>
      <c r="D19" s="1">
        <v>0</v>
      </c>
      <c r="E19" s="1">
        <v>31391926</v>
      </c>
      <c r="F19" s="1">
        <v>0</v>
      </c>
      <c r="G19" s="1">
        <v>37332270</v>
      </c>
      <c r="H19" s="1">
        <v>0</v>
      </c>
      <c r="I19" s="1">
        <v>37332270</v>
      </c>
      <c r="J19" s="1">
        <v>31331989</v>
      </c>
      <c r="K19" s="1">
        <v>6000281</v>
      </c>
    </row>
    <row r="20" spans="1:11" hidden="1" outlineLevel="1" x14ac:dyDescent="0.25">
      <c r="A20" s="2" t="s">
        <v>13</v>
      </c>
      <c r="B20" s="1">
        <v>0</v>
      </c>
      <c r="C20" s="1">
        <v>0</v>
      </c>
      <c r="D20" s="1">
        <v>0</v>
      </c>
      <c r="E20" s="1">
        <v>5239501</v>
      </c>
      <c r="F20" s="1">
        <v>0</v>
      </c>
      <c r="G20" s="1">
        <v>5239501</v>
      </c>
      <c r="H20" s="1">
        <v>0</v>
      </c>
      <c r="I20" s="1">
        <v>5239501</v>
      </c>
      <c r="J20" s="1">
        <v>6174720</v>
      </c>
      <c r="K20" s="1">
        <v>-935219</v>
      </c>
    </row>
    <row r="21" spans="1:11" hidden="1" outlineLevel="1" x14ac:dyDescent="0.25">
      <c r="A21" s="2" t="s">
        <v>14</v>
      </c>
      <c r="B21" s="1">
        <v>-358030748</v>
      </c>
      <c r="C21" s="1">
        <v>0</v>
      </c>
      <c r="D21" s="1">
        <v>0</v>
      </c>
      <c r="E21" s="1">
        <v>358030748</v>
      </c>
      <c r="F21" s="1">
        <v>0</v>
      </c>
      <c r="G21" s="1">
        <v>358030748</v>
      </c>
      <c r="H21" s="1">
        <v>0</v>
      </c>
      <c r="I21" s="1">
        <v>0</v>
      </c>
      <c r="J21" s="1">
        <v>0</v>
      </c>
      <c r="K21" s="1">
        <v>0</v>
      </c>
    </row>
    <row r="22" spans="1:11" hidden="1" outlineLevel="1" x14ac:dyDescent="0.25">
      <c r="A22" s="2" t="s">
        <v>15</v>
      </c>
      <c r="B22" s="1">
        <v>-22243661</v>
      </c>
      <c r="C22" s="1">
        <v>0</v>
      </c>
      <c r="D22" s="1">
        <v>0</v>
      </c>
      <c r="E22" s="1">
        <v>124409939</v>
      </c>
      <c r="F22" s="1">
        <v>0</v>
      </c>
      <c r="G22" s="1">
        <v>124409939</v>
      </c>
      <c r="H22" s="1">
        <v>0</v>
      </c>
      <c r="I22" s="1">
        <v>102166278</v>
      </c>
      <c r="J22" s="1">
        <v>88210044</v>
      </c>
      <c r="K22" s="1">
        <v>13956234</v>
      </c>
    </row>
    <row r="23" spans="1:11" hidden="1" outlineLevel="1" x14ac:dyDescent="0.25">
      <c r="A23" s="2" t="s">
        <v>16</v>
      </c>
      <c r="B23" s="1">
        <v>-5079550</v>
      </c>
      <c r="C23" s="1">
        <v>12709820</v>
      </c>
      <c r="D23" s="1">
        <v>0</v>
      </c>
      <c r="E23" s="1">
        <v>23134700</v>
      </c>
      <c r="F23" s="1">
        <v>0</v>
      </c>
      <c r="G23" s="1">
        <v>35844520</v>
      </c>
      <c r="H23" s="1">
        <v>0</v>
      </c>
      <c r="I23" s="1">
        <v>30764970</v>
      </c>
      <c r="J23" s="1">
        <v>31688853</v>
      </c>
      <c r="K23" s="1">
        <v>-923883</v>
      </c>
    </row>
    <row r="24" spans="1:11" hidden="1" outlineLevel="1" x14ac:dyDescent="0.25">
      <c r="A24" s="2" t="s">
        <v>17</v>
      </c>
      <c r="B24" s="1">
        <v>0</v>
      </c>
      <c r="C24" s="1">
        <v>0</v>
      </c>
      <c r="D24" s="1">
        <v>0</v>
      </c>
      <c r="E24" s="1">
        <v>36468150</v>
      </c>
      <c r="F24" s="1">
        <v>0</v>
      </c>
      <c r="G24" s="1">
        <v>36468150</v>
      </c>
      <c r="H24" s="1">
        <v>0</v>
      </c>
      <c r="I24" s="1">
        <v>36468150</v>
      </c>
      <c r="J24" s="1">
        <v>36387288</v>
      </c>
      <c r="K24" s="1">
        <v>80862</v>
      </c>
    </row>
    <row r="25" spans="1:11" hidden="1" outlineLevel="1" x14ac:dyDescent="0.25">
      <c r="A25" s="2" t="s">
        <v>18</v>
      </c>
      <c r="B25" s="1">
        <v>-4665377</v>
      </c>
      <c r="C25" s="1">
        <v>20065018</v>
      </c>
      <c r="D25" s="1">
        <v>0</v>
      </c>
      <c r="E25" s="1">
        <v>561422590</v>
      </c>
      <c r="F25" s="1">
        <v>0</v>
      </c>
      <c r="G25" s="1">
        <v>581487608</v>
      </c>
      <c r="H25" s="1">
        <v>0</v>
      </c>
      <c r="I25" s="1">
        <v>576822231</v>
      </c>
      <c r="J25" s="1">
        <v>565818395</v>
      </c>
      <c r="K25" s="1">
        <v>11003836</v>
      </c>
    </row>
    <row r="26" spans="1:11" hidden="1" outlineLevel="1" x14ac:dyDescent="0.25">
      <c r="A26" s="2" t="s">
        <v>275</v>
      </c>
      <c r="B26" s="1">
        <v>0</v>
      </c>
      <c r="C26" s="1">
        <v>47549500</v>
      </c>
      <c r="D26" s="1">
        <v>0</v>
      </c>
      <c r="E26" s="1">
        <v>77375478</v>
      </c>
      <c r="F26" s="1">
        <v>0</v>
      </c>
      <c r="G26" s="1">
        <v>124924978</v>
      </c>
      <c r="H26" s="1">
        <v>0</v>
      </c>
      <c r="I26" s="1">
        <v>124924978</v>
      </c>
      <c r="J26" s="1">
        <v>110739808</v>
      </c>
      <c r="K26" s="1">
        <v>14185170</v>
      </c>
    </row>
    <row r="27" spans="1:11" hidden="1" outlineLevel="1" x14ac:dyDescent="0.25">
      <c r="A27" s="2" t="s">
        <v>19</v>
      </c>
      <c r="B27" s="1">
        <v>0</v>
      </c>
      <c r="C27" s="1">
        <v>0</v>
      </c>
      <c r="D27" s="1">
        <v>0</v>
      </c>
      <c r="E27" s="1">
        <v>125947189</v>
      </c>
      <c r="F27" s="1">
        <v>0</v>
      </c>
      <c r="G27" s="1">
        <v>125947189</v>
      </c>
      <c r="H27" s="1">
        <v>0</v>
      </c>
      <c r="I27" s="1">
        <v>125947189</v>
      </c>
      <c r="J27" s="1">
        <v>117551376</v>
      </c>
      <c r="K27" s="1">
        <v>8395813</v>
      </c>
    </row>
    <row r="28" spans="1:11" hidden="1" outlineLevel="1" x14ac:dyDescent="0.25">
      <c r="A28" s="2" t="s">
        <v>20</v>
      </c>
      <c r="B28" s="1">
        <v>-963592</v>
      </c>
      <c r="C28" s="1">
        <v>74977639</v>
      </c>
      <c r="D28" s="1">
        <v>0</v>
      </c>
      <c r="E28" s="1">
        <v>4847365</v>
      </c>
      <c r="F28" s="1">
        <v>0</v>
      </c>
      <c r="G28" s="1">
        <v>79825004</v>
      </c>
      <c r="H28" s="1">
        <v>0</v>
      </c>
      <c r="I28" s="1">
        <v>78861412</v>
      </c>
      <c r="J28" s="1">
        <v>77474168</v>
      </c>
      <c r="K28" s="1">
        <v>1387244</v>
      </c>
    </row>
    <row r="29" spans="1:11" hidden="1" outlineLevel="1" x14ac:dyDescent="0.25">
      <c r="A29" s="2" t="s">
        <v>21</v>
      </c>
      <c r="B29" s="1">
        <v>-1369236</v>
      </c>
      <c r="C29" s="1">
        <v>57521663</v>
      </c>
      <c r="D29" s="1">
        <v>0</v>
      </c>
      <c r="E29" s="1">
        <v>6898895</v>
      </c>
      <c r="F29" s="1">
        <v>0</v>
      </c>
      <c r="G29" s="1">
        <v>64420558</v>
      </c>
      <c r="H29" s="1">
        <v>0</v>
      </c>
      <c r="I29" s="1">
        <v>63051322</v>
      </c>
      <c r="J29" s="1">
        <v>63021910</v>
      </c>
      <c r="K29" s="1">
        <v>29412</v>
      </c>
    </row>
    <row r="30" spans="1:11" hidden="1" outlineLevel="1" x14ac:dyDescent="0.25">
      <c r="A30" s="2" t="s">
        <v>22</v>
      </c>
      <c r="B30" s="1">
        <v>-2216395</v>
      </c>
      <c r="C30" s="1">
        <v>103493135</v>
      </c>
      <c r="D30" s="1">
        <v>0</v>
      </c>
      <c r="E30" s="1">
        <v>6899194</v>
      </c>
      <c r="F30" s="1">
        <v>0</v>
      </c>
      <c r="G30" s="1">
        <v>110392329</v>
      </c>
      <c r="H30" s="1">
        <v>0</v>
      </c>
      <c r="I30" s="1">
        <v>108175934</v>
      </c>
      <c r="J30" s="1">
        <v>111307712</v>
      </c>
      <c r="K30" s="1">
        <v>-3131778</v>
      </c>
    </row>
    <row r="31" spans="1:11" hidden="1" outlineLevel="1" x14ac:dyDescent="0.25">
      <c r="A31" s="2" t="s">
        <v>23</v>
      </c>
      <c r="B31" s="1">
        <v>0</v>
      </c>
      <c r="C31" s="1">
        <v>57563146</v>
      </c>
      <c r="D31" s="1">
        <v>0</v>
      </c>
      <c r="E31" s="1">
        <v>5089450</v>
      </c>
      <c r="F31" s="1">
        <v>0</v>
      </c>
      <c r="G31" s="1">
        <v>62652596</v>
      </c>
      <c r="H31" s="1">
        <v>0</v>
      </c>
      <c r="I31" s="1">
        <v>62652596</v>
      </c>
      <c r="J31" s="1">
        <v>60738401</v>
      </c>
      <c r="K31" s="1">
        <v>1914195</v>
      </c>
    </row>
    <row r="32" spans="1:11" hidden="1" outlineLevel="1" x14ac:dyDescent="0.25">
      <c r="A32" s="2" t="s">
        <v>24</v>
      </c>
      <c r="B32" s="1">
        <v>-18672069</v>
      </c>
      <c r="C32" s="1">
        <v>66455667</v>
      </c>
      <c r="D32" s="1">
        <v>0</v>
      </c>
      <c r="E32" s="1">
        <v>3571106</v>
      </c>
      <c r="F32" s="1">
        <v>0</v>
      </c>
      <c r="G32" s="1">
        <v>70026773</v>
      </c>
      <c r="H32" s="1">
        <v>0</v>
      </c>
      <c r="I32" s="1">
        <v>51354704</v>
      </c>
      <c r="J32" s="1">
        <v>60778318</v>
      </c>
      <c r="K32" s="1">
        <v>-9423614</v>
      </c>
    </row>
    <row r="33" spans="1:11" hidden="1" outlineLevel="1" x14ac:dyDescent="0.25">
      <c r="A33" s="2" t="s">
        <v>25</v>
      </c>
      <c r="B33" s="1">
        <v>0</v>
      </c>
      <c r="C33" s="1">
        <v>0</v>
      </c>
      <c r="D33" s="1">
        <v>0</v>
      </c>
      <c r="E33" s="1">
        <v>56377828</v>
      </c>
      <c r="F33" s="1">
        <v>0</v>
      </c>
      <c r="G33" s="1">
        <v>56377828</v>
      </c>
      <c r="H33" s="1">
        <v>0</v>
      </c>
      <c r="I33" s="1">
        <v>56377828</v>
      </c>
      <c r="J33" s="1">
        <v>32375500</v>
      </c>
      <c r="K33" s="1">
        <v>24002328</v>
      </c>
    </row>
    <row r="34" spans="1:11" hidden="1" outlineLevel="1" x14ac:dyDescent="0.25">
      <c r="A34" s="2" t="s">
        <v>26</v>
      </c>
      <c r="B34" s="1">
        <v>-11805900</v>
      </c>
      <c r="C34" s="1">
        <v>0</v>
      </c>
      <c r="D34" s="1">
        <v>0</v>
      </c>
      <c r="E34" s="1">
        <v>148899131</v>
      </c>
      <c r="F34" s="1">
        <v>0</v>
      </c>
      <c r="G34" s="1">
        <v>148899131</v>
      </c>
      <c r="H34" s="1">
        <v>0</v>
      </c>
      <c r="I34" s="1">
        <v>137093231</v>
      </c>
      <c r="J34" s="1">
        <v>122988144</v>
      </c>
      <c r="K34" s="1">
        <v>14105087</v>
      </c>
    </row>
    <row r="35" spans="1:11" hidden="1" outlineLevel="1" x14ac:dyDescent="0.25">
      <c r="A35" s="2" t="s">
        <v>27</v>
      </c>
      <c r="B35" s="1">
        <v>0</v>
      </c>
      <c r="C35" s="1">
        <v>0</v>
      </c>
      <c r="D35" s="1">
        <v>0</v>
      </c>
      <c r="E35" s="1">
        <v>29974452</v>
      </c>
      <c r="F35" s="1">
        <v>0</v>
      </c>
      <c r="G35" s="1">
        <v>29974452</v>
      </c>
      <c r="H35" s="1">
        <v>0</v>
      </c>
      <c r="I35" s="1">
        <v>29974452</v>
      </c>
      <c r="J35" s="1">
        <v>40500000</v>
      </c>
      <c r="K35" s="1">
        <v>-10525548</v>
      </c>
    </row>
    <row r="36" spans="1:11" hidden="1" outlineLevel="1" x14ac:dyDescent="0.25">
      <c r="A36" s="2" t="s">
        <v>276</v>
      </c>
      <c r="B36" s="1">
        <v>0</v>
      </c>
      <c r="C36" s="1">
        <v>3065224</v>
      </c>
      <c r="D36" s="1">
        <v>0</v>
      </c>
      <c r="E36" s="1">
        <v>2386169</v>
      </c>
      <c r="F36" s="1">
        <v>0</v>
      </c>
      <c r="G36" s="1">
        <v>5451393</v>
      </c>
      <c r="H36" s="1">
        <v>0</v>
      </c>
      <c r="I36" s="1">
        <v>5451393</v>
      </c>
      <c r="J36" s="1">
        <v>5300000</v>
      </c>
      <c r="K36" s="1">
        <v>151393</v>
      </c>
    </row>
    <row r="37" spans="1:11" hidden="1" outlineLevel="1" x14ac:dyDescent="0.25">
      <c r="A37" s="2" t="s">
        <v>28</v>
      </c>
      <c r="B37" s="1">
        <v>0</v>
      </c>
      <c r="C37" s="1">
        <v>0</v>
      </c>
      <c r="D37" s="1">
        <v>0</v>
      </c>
      <c r="E37" s="1">
        <v>1517100</v>
      </c>
      <c r="F37" s="1">
        <v>0</v>
      </c>
      <c r="G37" s="1">
        <v>1517100</v>
      </c>
      <c r="H37" s="1">
        <v>0</v>
      </c>
      <c r="I37" s="1">
        <v>1517100</v>
      </c>
      <c r="J37" s="1">
        <v>1431730</v>
      </c>
      <c r="K37" s="1">
        <v>85370</v>
      </c>
    </row>
    <row r="38" spans="1:11" hidden="1" outlineLevel="1" x14ac:dyDescent="0.25">
      <c r="A38" s="2" t="s">
        <v>29</v>
      </c>
      <c r="B38" s="1">
        <v>0</v>
      </c>
      <c r="C38" s="1">
        <v>0</v>
      </c>
      <c r="D38" s="1">
        <v>0</v>
      </c>
      <c r="E38" s="1">
        <v>3353432</v>
      </c>
      <c r="F38" s="1">
        <v>0</v>
      </c>
      <c r="G38" s="1">
        <v>3353432</v>
      </c>
      <c r="H38" s="1">
        <v>0</v>
      </c>
      <c r="I38" s="1">
        <v>3353432</v>
      </c>
      <c r="J38" s="1">
        <v>3440745</v>
      </c>
      <c r="K38" s="1">
        <v>-87313</v>
      </c>
    </row>
    <row r="39" spans="1:11" collapsed="1" x14ac:dyDescent="0.25">
      <c r="A39" s="11" t="s">
        <v>30</v>
      </c>
      <c r="B39" s="4">
        <v>-12927661</v>
      </c>
      <c r="C39" s="4">
        <v>0</v>
      </c>
      <c r="D39" s="4">
        <v>0</v>
      </c>
      <c r="E39" s="4">
        <v>15081093</v>
      </c>
      <c r="F39" s="4">
        <v>0</v>
      </c>
      <c r="G39" s="4">
        <v>15081093</v>
      </c>
      <c r="H39" s="4">
        <v>0</v>
      </c>
      <c r="I39" s="4">
        <v>2153432</v>
      </c>
      <c r="J39" s="4">
        <v>2364809</v>
      </c>
      <c r="K39" s="4">
        <v>-211377</v>
      </c>
    </row>
    <row r="40" spans="1:11" hidden="1" outlineLevel="1" x14ac:dyDescent="0.25">
      <c r="A40" s="2" t="s">
        <v>31</v>
      </c>
      <c r="B40" s="1">
        <v>-12927661</v>
      </c>
      <c r="C40" s="1">
        <v>0</v>
      </c>
      <c r="D40" s="1">
        <v>0</v>
      </c>
      <c r="E40" s="1">
        <v>15081093</v>
      </c>
      <c r="F40" s="1">
        <v>0</v>
      </c>
      <c r="G40" s="1">
        <v>15081093</v>
      </c>
      <c r="H40" s="1">
        <v>0</v>
      </c>
      <c r="I40" s="1">
        <v>2153432</v>
      </c>
      <c r="J40" s="1">
        <v>2364809</v>
      </c>
      <c r="K40" s="1">
        <v>-211377</v>
      </c>
    </row>
    <row r="41" spans="1:11" collapsed="1" x14ac:dyDescent="0.25">
      <c r="A41" s="11" t="s">
        <v>32</v>
      </c>
      <c r="B41" s="4">
        <v>-471936738</v>
      </c>
      <c r="C41" s="4">
        <v>3507902135</v>
      </c>
      <c r="D41" s="4">
        <v>0</v>
      </c>
      <c r="E41" s="4">
        <v>1864194621</v>
      </c>
      <c r="F41" s="4">
        <v>0</v>
      </c>
      <c r="G41" s="4">
        <v>5372096756</v>
      </c>
      <c r="H41" s="4">
        <v>0</v>
      </c>
      <c r="I41" s="4">
        <v>4900160018</v>
      </c>
      <c r="J41" s="4">
        <v>4835259045</v>
      </c>
      <c r="K41" s="4">
        <v>64900973</v>
      </c>
    </row>
    <row r="42" spans="1:11" hidden="1" outlineLevel="1" x14ac:dyDescent="0.25">
      <c r="A42" s="2" t="s">
        <v>33</v>
      </c>
      <c r="B42" s="1">
        <v>0</v>
      </c>
      <c r="C42" s="1">
        <v>5286969</v>
      </c>
      <c r="D42" s="1">
        <v>0</v>
      </c>
      <c r="E42" s="1">
        <v>0</v>
      </c>
      <c r="F42" s="1">
        <v>0</v>
      </c>
      <c r="G42" s="1">
        <v>5286969</v>
      </c>
      <c r="H42" s="1">
        <v>0</v>
      </c>
      <c r="I42" s="1">
        <v>5286969</v>
      </c>
      <c r="J42" s="1">
        <v>5376726</v>
      </c>
      <c r="K42" s="1">
        <v>-89757</v>
      </c>
    </row>
    <row r="43" spans="1:11" hidden="1" outlineLevel="1" x14ac:dyDescent="0.25">
      <c r="A43" s="2" t="s">
        <v>34</v>
      </c>
      <c r="B43" s="1">
        <v>-38274291</v>
      </c>
      <c r="C43" s="1">
        <v>54585234</v>
      </c>
      <c r="D43" s="1">
        <v>0</v>
      </c>
      <c r="E43" s="1">
        <v>45352622</v>
      </c>
      <c r="F43" s="1">
        <v>0</v>
      </c>
      <c r="G43" s="1">
        <v>99937856</v>
      </c>
      <c r="H43" s="1">
        <v>0</v>
      </c>
      <c r="I43" s="1">
        <v>61663565</v>
      </c>
      <c r="J43" s="1">
        <v>87636570</v>
      </c>
      <c r="K43" s="1">
        <v>-25973005</v>
      </c>
    </row>
    <row r="44" spans="1:11" hidden="1" outlineLevel="1" x14ac:dyDescent="0.25">
      <c r="A44" s="2" t="s">
        <v>35</v>
      </c>
      <c r="B44" s="1">
        <v>-19190490</v>
      </c>
      <c r="C44" s="1">
        <v>138818071</v>
      </c>
      <c r="D44" s="1">
        <v>0</v>
      </c>
      <c r="E44" s="1">
        <v>34708756</v>
      </c>
      <c r="F44" s="1">
        <v>0</v>
      </c>
      <c r="G44" s="1">
        <v>173526827</v>
      </c>
      <c r="H44" s="1">
        <v>0</v>
      </c>
      <c r="I44" s="1">
        <v>154336337</v>
      </c>
      <c r="J44" s="1">
        <v>131483030</v>
      </c>
      <c r="K44" s="1">
        <v>22853307</v>
      </c>
    </row>
    <row r="45" spans="1:11" hidden="1" outlineLevel="1" x14ac:dyDescent="0.25">
      <c r="A45" s="2" t="s">
        <v>36</v>
      </c>
      <c r="B45" s="1">
        <v>-20475895</v>
      </c>
      <c r="C45" s="1">
        <v>140906279</v>
      </c>
      <c r="D45" s="1">
        <v>0</v>
      </c>
      <c r="E45" s="1">
        <v>38309760</v>
      </c>
      <c r="F45" s="1">
        <v>0</v>
      </c>
      <c r="G45" s="1">
        <v>179216039</v>
      </c>
      <c r="H45" s="1">
        <v>0</v>
      </c>
      <c r="I45" s="1">
        <v>158740144</v>
      </c>
      <c r="J45" s="1">
        <v>143645935</v>
      </c>
      <c r="K45" s="1">
        <v>15094209</v>
      </c>
    </row>
    <row r="46" spans="1:11" hidden="1" outlineLevel="1" x14ac:dyDescent="0.25">
      <c r="A46" s="2" t="s">
        <v>37</v>
      </c>
      <c r="B46" s="1">
        <v>-18045437</v>
      </c>
      <c r="C46" s="1">
        <v>159215406</v>
      </c>
      <c r="D46" s="1">
        <v>0</v>
      </c>
      <c r="E46" s="1">
        <v>41074039</v>
      </c>
      <c r="F46" s="1">
        <v>0</v>
      </c>
      <c r="G46" s="1">
        <v>200289445</v>
      </c>
      <c r="H46" s="1">
        <v>0</v>
      </c>
      <c r="I46" s="1">
        <v>182244008</v>
      </c>
      <c r="J46" s="1">
        <v>174731853</v>
      </c>
      <c r="K46" s="1">
        <v>7512155</v>
      </c>
    </row>
    <row r="47" spans="1:11" hidden="1" outlineLevel="1" x14ac:dyDescent="0.25">
      <c r="A47" s="2" t="s">
        <v>38</v>
      </c>
      <c r="B47" s="1">
        <v>-25843163</v>
      </c>
      <c r="C47" s="1">
        <v>194569211</v>
      </c>
      <c r="D47" s="1">
        <v>0</v>
      </c>
      <c r="E47" s="1">
        <v>57136743</v>
      </c>
      <c r="F47" s="1">
        <v>0</v>
      </c>
      <c r="G47" s="1">
        <v>251705954</v>
      </c>
      <c r="H47" s="1">
        <v>0</v>
      </c>
      <c r="I47" s="1">
        <v>225862791</v>
      </c>
      <c r="J47" s="1">
        <v>210497145</v>
      </c>
      <c r="K47" s="1">
        <v>15365646</v>
      </c>
    </row>
    <row r="48" spans="1:11" hidden="1" outlineLevel="1" x14ac:dyDescent="0.25">
      <c r="A48" s="2" t="s">
        <v>39</v>
      </c>
      <c r="B48" s="1">
        <v>-27001729</v>
      </c>
      <c r="C48" s="1">
        <v>162468623</v>
      </c>
      <c r="D48" s="1">
        <v>0</v>
      </c>
      <c r="E48" s="1">
        <v>54436089</v>
      </c>
      <c r="F48" s="1">
        <v>0</v>
      </c>
      <c r="G48" s="1">
        <v>216904712</v>
      </c>
      <c r="H48" s="1">
        <v>0</v>
      </c>
      <c r="I48" s="1">
        <v>189902983</v>
      </c>
      <c r="J48" s="1">
        <v>198368802</v>
      </c>
      <c r="K48" s="1">
        <v>-8465819</v>
      </c>
    </row>
    <row r="49" spans="1:11" hidden="1" outlineLevel="1" x14ac:dyDescent="0.25">
      <c r="A49" s="2" t="s">
        <v>40</v>
      </c>
      <c r="B49" s="1">
        <v>-297000</v>
      </c>
      <c r="C49" s="1">
        <v>0</v>
      </c>
      <c r="D49" s="1">
        <v>0</v>
      </c>
      <c r="E49" s="1">
        <v>740382</v>
      </c>
      <c r="F49" s="1">
        <v>0</v>
      </c>
      <c r="G49" s="1">
        <v>740382</v>
      </c>
      <c r="H49" s="1">
        <v>0</v>
      </c>
      <c r="I49" s="1">
        <v>443382</v>
      </c>
      <c r="J49" s="1">
        <v>576365</v>
      </c>
      <c r="K49" s="1">
        <v>-132983</v>
      </c>
    </row>
    <row r="50" spans="1:11" hidden="1" outlineLevel="1" x14ac:dyDescent="0.25">
      <c r="A50" s="2" t="s">
        <v>41</v>
      </c>
      <c r="B50" s="1">
        <v>-15352177</v>
      </c>
      <c r="C50" s="1">
        <v>0</v>
      </c>
      <c r="D50" s="1">
        <v>0</v>
      </c>
      <c r="E50" s="1">
        <v>182663039</v>
      </c>
      <c r="F50" s="1">
        <v>0</v>
      </c>
      <c r="G50" s="1">
        <v>182663039</v>
      </c>
      <c r="H50" s="1">
        <v>0</v>
      </c>
      <c r="I50" s="1">
        <v>167310862</v>
      </c>
      <c r="J50" s="1">
        <v>145613657</v>
      </c>
      <c r="K50" s="1">
        <v>21697205</v>
      </c>
    </row>
    <row r="51" spans="1:11" hidden="1" outlineLevel="1" x14ac:dyDescent="0.25">
      <c r="A51" s="2" t="s">
        <v>42</v>
      </c>
      <c r="B51" s="1">
        <v>-48497051</v>
      </c>
      <c r="C51" s="1">
        <v>805123694</v>
      </c>
      <c r="D51" s="1">
        <v>0</v>
      </c>
      <c r="E51" s="1">
        <v>296640909</v>
      </c>
      <c r="F51" s="1">
        <v>0</v>
      </c>
      <c r="G51" s="1">
        <v>1101764603</v>
      </c>
      <c r="H51" s="1">
        <v>0</v>
      </c>
      <c r="I51" s="1">
        <v>1053267552</v>
      </c>
      <c r="J51" s="1">
        <v>988982127</v>
      </c>
      <c r="K51" s="1">
        <v>64285425</v>
      </c>
    </row>
    <row r="52" spans="1:11" hidden="1" outlineLevel="1" x14ac:dyDescent="0.25">
      <c r="A52" s="2" t="s">
        <v>43</v>
      </c>
      <c r="B52" s="1">
        <v>-4393951</v>
      </c>
      <c r="C52" s="1">
        <v>92382440</v>
      </c>
      <c r="D52" s="1">
        <v>0</v>
      </c>
      <c r="E52" s="1">
        <v>11116658</v>
      </c>
      <c r="F52" s="1">
        <v>0</v>
      </c>
      <c r="G52" s="1">
        <v>103499098</v>
      </c>
      <c r="H52" s="1">
        <v>0</v>
      </c>
      <c r="I52" s="1">
        <v>99105147</v>
      </c>
      <c r="J52" s="1">
        <v>119526708</v>
      </c>
      <c r="K52" s="1">
        <v>-20421561</v>
      </c>
    </row>
    <row r="53" spans="1:11" hidden="1" outlineLevel="1" x14ac:dyDescent="0.25">
      <c r="A53" s="2" t="s">
        <v>44</v>
      </c>
      <c r="B53" s="1">
        <v>-44690220</v>
      </c>
      <c r="C53" s="1">
        <v>307545887</v>
      </c>
      <c r="D53" s="1">
        <v>0</v>
      </c>
      <c r="E53" s="1">
        <v>145957409</v>
      </c>
      <c r="F53" s="1">
        <v>0</v>
      </c>
      <c r="G53" s="1">
        <v>453503296</v>
      </c>
      <c r="H53" s="1">
        <v>0</v>
      </c>
      <c r="I53" s="1">
        <v>408813076</v>
      </c>
      <c r="J53" s="1">
        <v>395273643</v>
      </c>
      <c r="K53" s="1">
        <v>13539433</v>
      </c>
    </row>
    <row r="54" spans="1:11" hidden="1" outlineLevel="1" x14ac:dyDescent="0.25">
      <c r="A54" s="2" t="s">
        <v>45</v>
      </c>
      <c r="B54" s="1">
        <v>-44515502</v>
      </c>
      <c r="C54" s="1">
        <v>576816174</v>
      </c>
      <c r="D54" s="1">
        <v>0</v>
      </c>
      <c r="E54" s="1">
        <v>271907785</v>
      </c>
      <c r="F54" s="1">
        <v>0</v>
      </c>
      <c r="G54" s="1">
        <v>848723959</v>
      </c>
      <c r="H54" s="1">
        <v>0</v>
      </c>
      <c r="I54" s="1">
        <v>804208457</v>
      </c>
      <c r="J54" s="1">
        <v>813676660</v>
      </c>
      <c r="K54" s="1">
        <v>-9468203</v>
      </c>
    </row>
    <row r="55" spans="1:11" hidden="1" outlineLevel="1" x14ac:dyDescent="0.25">
      <c r="A55" s="2" t="s">
        <v>46</v>
      </c>
      <c r="B55" s="1">
        <v>-57983631</v>
      </c>
      <c r="C55" s="1">
        <v>459478253</v>
      </c>
      <c r="D55" s="1">
        <v>0</v>
      </c>
      <c r="E55" s="1">
        <v>313169809</v>
      </c>
      <c r="F55" s="1">
        <v>0</v>
      </c>
      <c r="G55" s="1">
        <v>772648062</v>
      </c>
      <c r="H55" s="1">
        <v>0</v>
      </c>
      <c r="I55" s="1">
        <v>714664431</v>
      </c>
      <c r="J55" s="1">
        <v>708312398</v>
      </c>
      <c r="K55" s="1">
        <v>6352033</v>
      </c>
    </row>
    <row r="56" spans="1:11" hidden="1" outlineLevel="1" x14ac:dyDescent="0.25">
      <c r="A56" s="2" t="s">
        <v>47</v>
      </c>
      <c r="B56" s="1">
        <v>-27664397</v>
      </c>
      <c r="C56" s="1">
        <v>166029547</v>
      </c>
      <c r="D56" s="1">
        <v>0</v>
      </c>
      <c r="E56" s="1">
        <v>74724980</v>
      </c>
      <c r="F56" s="1">
        <v>0</v>
      </c>
      <c r="G56" s="1">
        <v>240754527</v>
      </c>
      <c r="H56" s="1">
        <v>0</v>
      </c>
      <c r="I56" s="1">
        <v>213090130</v>
      </c>
      <c r="J56" s="1">
        <v>220118095</v>
      </c>
      <c r="K56" s="1">
        <v>-7027965</v>
      </c>
    </row>
    <row r="57" spans="1:11" hidden="1" outlineLevel="1" x14ac:dyDescent="0.25">
      <c r="A57" s="2" t="s">
        <v>48</v>
      </c>
      <c r="B57" s="1">
        <v>-20597264</v>
      </c>
      <c r="C57" s="1">
        <v>0</v>
      </c>
      <c r="D57" s="1">
        <v>0</v>
      </c>
      <c r="E57" s="1">
        <v>146552236</v>
      </c>
      <c r="F57" s="1">
        <v>0</v>
      </c>
      <c r="G57" s="1">
        <v>146552236</v>
      </c>
      <c r="H57" s="1">
        <v>0</v>
      </c>
      <c r="I57" s="1">
        <v>125954972</v>
      </c>
      <c r="J57" s="1">
        <v>160826436</v>
      </c>
      <c r="K57" s="1">
        <v>-34871464</v>
      </c>
    </row>
    <row r="58" spans="1:11" hidden="1" outlineLevel="1" x14ac:dyDescent="0.25">
      <c r="A58" s="2" t="s">
        <v>49</v>
      </c>
      <c r="B58" s="1">
        <v>-13567500</v>
      </c>
      <c r="C58" s="1">
        <v>23302041</v>
      </c>
      <c r="D58" s="1">
        <v>0</v>
      </c>
      <c r="E58" s="1">
        <v>9977203</v>
      </c>
      <c r="F58" s="1">
        <v>0</v>
      </c>
      <c r="G58" s="1">
        <v>33279244</v>
      </c>
      <c r="H58" s="1">
        <v>0</v>
      </c>
      <c r="I58" s="1">
        <v>19711744</v>
      </c>
      <c r="J58" s="1">
        <v>21960995</v>
      </c>
      <c r="K58" s="1">
        <v>-2249251</v>
      </c>
    </row>
    <row r="59" spans="1:11" hidden="1" outlineLevel="1" x14ac:dyDescent="0.25">
      <c r="A59" s="2" t="s">
        <v>50</v>
      </c>
      <c r="B59" s="1">
        <v>-16618497</v>
      </c>
      <c r="C59" s="1">
        <v>40293146</v>
      </c>
      <c r="D59" s="1">
        <v>0</v>
      </c>
      <c r="E59" s="1">
        <v>1242409</v>
      </c>
      <c r="F59" s="1">
        <v>0</v>
      </c>
      <c r="G59" s="1">
        <v>41535555</v>
      </c>
      <c r="H59" s="1">
        <v>0</v>
      </c>
      <c r="I59" s="1">
        <v>24917058</v>
      </c>
      <c r="J59" s="1">
        <v>22427008</v>
      </c>
      <c r="K59" s="1">
        <v>2490050</v>
      </c>
    </row>
    <row r="60" spans="1:11" hidden="1" outlineLevel="1" x14ac:dyDescent="0.25">
      <c r="A60" s="2" t="s">
        <v>51</v>
      </c>
      <c r="B60" s="1">
        <v>0</v>
      </c>
      <c r="C60" s="1">
        <v>0</v>
      </c>
      <c r="D60" s="1">
        <v>0</v>
      </c>
      <c r="E60" s="1">
        <v>3620000</v>
      </c>
      <c r="F60" s="1">
        <v>0</v>
      </c>
      <c r="G60" s="1">
        <v>3620000</v>
      </c>
      <c r="H60" s="1">
        <v>0</v>
      </c>
      <c r="I60" s="1">
        <v>3620000</v>
      </c>
      <c r="J60" s="1">
        <v>3620000</v>
      </c>
      <c r="K60" s="1">
        <v>0</v>
      </c>
    </row>
    <row r="61" spans="1:11" hidden="1" outlineLevel="1" x14ac:dyDescent="0.25">
      <c r="A61" s="2" t="s">
        <v>52</v>
      </c>
      <c r="B61" s="1">
        <v>-973896</v>
      </c>
      <c r="C61" s="1">
        <v>0</v>
      </c>
      <c r="D61" s="1">
        <v>0</v>
      </c>
      <c r="E61" s="1">
        <v>54732217</v>
      </c>
      <c r="F61" s="1">
        <v>0</v>
      </c>
      <c r="G61" s="1">
        <v>54732217</v>
      </c>
      <c r="H61" s="1">
        <v>0</v>
      </c>
      <c r="I61" s="1">
        <v>53758321</v>
      </c>
      <c r="J61" s="1">
        <v>47210000</v>
      </c>
      <c r="K61" s="1">
        <v>6548321</v>
      </c>
    </row>
    <row r="62" spans="1:11" hidden="1" outlineLevel="1" x14ac:dyDescent="0.25">
      <c r="A62" s="2" t="s">
        <v>53</v>
      </c>
      <c r="B62" s="1">
        <v>0</v>
      </c>
      <c r="C62" s="1">
        <v>0</v>
      </c>
      <c r="D62" s="1">
        <v>0</v>
      </c>
      <c r="E62" s="1">
        <v>12819159</v>
      </c>
      <c r="F62" s="1">
        <v>0</v>
      </c>
      <c r="G62" s="1">
        <v>12819159</v>
      </c>
      <c r="H62" s="1">
        <v>0</v>
      </c>
      <c r="I62" s="1">
        <v>12819159</v>
      </c>
      <c r="J62" s="1">
        <v>12819159</v>
      </c>
      <c r="K62" s="1">
        <v>0</v>
      </c>
    </row>
    <row r="63" spans="1:11" hidden="1" outlineLevel="1" x14ac:dyDescent="0.25">
      <c r="A63" s="2" t="s">
        <v>54</v>
      </c>
      <c r="B63" s="1">
        <v>0</v>
      </c>
      <c r="C63" s="1">
        <v>0</v>
      </c>
      <c r="D63" s="1">
        <v>0</v>
      </c>
      <c r="E63" s="1">
        <v>27935361</v>
      </c>
      <c r="F63" s="1">
        <v>0</v>
      </c>
      <c r="G63" s="1">
        <v>27935361</v>
      </c>
      <c r="H63" s="1">
        <v>0</v>
      </c>
      <c r="I63" s="1">
        <v>27935361</v>
      </c>
      <c r="J63" s="1">
        <v>27935361</v>
      </c>
      <c r="K63" s="1">
        <v>0</v>
      </c>
    </row>
    <row r="64" spans="1:11" hidden="1" outlineLevel="1" x14ac:dyDescent="0.25">
      <c r="A64" s="2" t="s">
        <v>55</v>
      </c>
      <c r="B64" s="1">
        <v>-26137265</v>
      </c>
      <c r="C64" s="1">
        <v>139940829</v>
      </c>
      <c r="D64" s="1">
        <v>0</v>
      </c>
      <c r="E64" s="1">
        <v>36819874</v>
      </c>
      <c r="F64" s="1">
        <v>0</v>
      </c>
      <c r="G64" s="1">
        <v>176760703</v>
      </c>
      <c r="H64" s="1">
        <v>0</v>
      </c>
      <c r="I64" s="1">
        <v>150623438</v>
      </c>
      <c r="J64" s="1">
        <v>151798694</v>
      </c>
      <c r="K64" s="1">
        <v>-1175256</v>
      </c>
    </row>
    <row r="65" spans="1:11" hidden="1" outlineLevel="1" x14ac:dyDescent="0.25">
      <c r="A65" s="2" t="s">
        <v>56</v>
      </c>
      <c r="B65" s="1">
        <v>-1817382</v>
      </c>
      <c r="C65" s="1">
        <v>41140331</v>
      </c>
      <c r="D65" s="1">
        <v>0</v>
      </c>
      <c r="E65" s="1">
        <v>2557182</v>
      </c>
      <c r="F65" s="1">
        <v>0</v>
      </c>
      <c r="G65" s="1">
        <v>43697513</v>
      </c>
      <c r="H65" s="1">
        <v>0</v>
      </c>
      <c r="I65" s="1">
        <v>41880131</v>
      </c>
      <c r="J65" s="1">
        <v>41921679</v>
      </c>
      <c r="K65" s="1">
        <v>-41548</v>
      </c>
    </row>
    <row r="66" spans="1:11" hidden="1" outlineLevel="1" x14ac:dyDescent="0.25">
      <c r="A66" s="2" t="s">
        <v>57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530000</v>
      </c>
      <c r="K66" s="1">
        <v>-530000</v>
      </c>
    </row>
    <row r="67" spans="1:11" hidden="1" outlineLevel="1" x14ac:dyDescent="0.25">
      <c r="A67" s="2" t="s">
        <v>58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390000</v>
      </c>
      <c r="K67" s="1">
        <v>-390000</v>
      </c>
    </row>
    <row r="68" spans="1:11" collapsed="1" x14ac:dyDescent="0.25">
      <c r="A68" s="11" t="s">
        <v>59</v>
      </c>
      <c r="B68" s="4">
        <v>-9398445</v>
      </c>
      <c r="C68" s="4">
        <v>60734579</v>
      </c>
      <c r="D68" s="4">
        <v>0</v>
      </c>
      <c r="E68" s="4">
        <v>83702013</v>
      </c>
      <c r="F68" s="4">
        <v>0</v>
      </c>
      <c r="G68" s="4">
        <v>144436592</v>
      </c>
      <c r="H68" s="4">
        <v>0</v>
      </c>
      <c r="I68" s="4">
        <v>135038147</v>
      </c>
      <c r="J68" s="4">
        <v>143136087</v>
      </c>
      <c r="K68" s="4">
        <v>-8097940</v>
      </c>
    </row>
    <row r="69" spans="1:11" hidden="1" outlineLevel="1" x14ac:dyDescent="0.25">
      <c r="A69" s="2" t="s">
        <v>60</v>
      </c>
      <c r="B69" s="1">
        <v>0</v>
      </c>
      <c r="C69" s="1">
        <v>3127099</v>
      </c>
      <c r="D69" s="1">
        <v>0</v>
      </c>
      <c r="E69" s="1">
        <v>803570</v>
      </c>
      <c r="F69" s="1">
        <v>0</v>
      </c>
      <c r="G69" s="1">
        <v>3930669</v>
      </c>
      <c r="H69" s="1">
        <v>0</v>
      </c>
      <c r="I69" s="1">
        <v>3930669</v>
      </c>
      <c r="J69" s="1">
        <v>4119527</v>
      </c>
      <c r="K69" s="1">
        <v>-188858</v>
      </c>
    </row>
    <row r="70" spans="1:11" hidden="1" outlineLevel="1" x14ac:dyDescent="0.25">
      <c r="A70" s="2" t="s">
        <v>61</v>
      </c>
      <c r="B70" s="1">
        <v>0</v>
      </c>
      <c r="C70" s="1">
        <v>0</v>
      </c>
      <c r="D70" s="1">
        <v>0</v>
      </c>
      <c r="E70" s="1">
        <v>25000</v>
      </c>
      <c r="F70" s="1">
        <v>0</v>
      </c>
      <c r="G70" s="1">
        <v>25000</v>
      </c>
      <c r="H70" s="1">
        <v>0</v>
      </c>
      <c r="I70" s="1">
        <v>25000</v>
      </c>
      <c r="J70" s="1">
        <v>25000</v>
      </c>
      <c r="K70" s="1">
        <v>0</v>
      </c>
    </row>
    <row r="71" spans="1:11" hidden="1" outlineLevel="1" x14ac:dyDescent="0.25">
      <c r="A71" s="2" t="s">
        <v>62</v>
      </c>
      <c r="B71" s="1">
        <v>-1226177</v>
      </c>
      <c r="C71" s="1">
        <v>49298591</v>
      </c>
      <c r="D71" s="1">
        <v>0</v>
      </c>
      <c r="E71" s="1">
        <v>42022243</v>
      </c>
      <c r="F71" s="1">
        <v>0</v>
      </c>
      <c r="G71" s="1">
        <v>91320834</v>
      </c>
      <c r="H71" s="1">
        <v>0</v>
      </c>
      <c r="I71" s="1">
        <v>90094657</v>
      </c>
      <c r="J71" s="1">
        <v>89867301</v>
      </c>
      <c r="K71" s="1">
        <v>227356</v>
      </c>
    </row>
    <row r="72" spans="1:11" hidden="1" outlineLevel="1" x14ac:dyDescent="0.25">
      <c r="A72" s="2" t="s">
        <v>63</v>
      </c>
      <c r="B72" s="1">
        <v>-4086268</v>
      </c>
      <c r="C72" s="1">
        <v>8308889</v>
      </c>
      <c r="D72" s="1">
        <v>0</v>
      </c>
      <c r="E72" s="1">
        <v>5940253</v>
      </c>
      <c r="F72" s="1">
        <v>0</v>
      </c>
      <c r="G72" s="1">
        <v>14249142</v>
      </c>
      <c r="H72" s="1">
        <v>0</v>
      </c>
      <c r="I72" s="1">
        <v>10162874</v>
      </c>
      <c r="J72" s="1">
        <v>12387831</v>
      </c>
      <c r="K72" s="1">
        <v>-2224957</v>
      </c>
    </row>
    <row r="73" spans="1:11" hidden="1" outlineLevel="1" x14ac:dyDescent="0.25">
      <c r="A73" s="2" t="s">
        <v>64</v>
      </c>
      <c r="B73" s="1">
        <v>-4010000</v>
      </c>
      <c r="C73" s="1">
        <v>0</v>
      </c>
      <c r="D73" s="1">
        <v>0</v>
      </c>
      <c r="E73" s="1">
        <v>3700000</v>
      </c>
      <c r="F73" s="1">
        <v>0</v>
      </c>
      <c r="G73" s="1">
        <v>3700000</v>
      </c>
      <c r="H73" s="1">
        <v>0</v>
      </c>
      <c r="I73" s="1">
        <v>-310000</v>
      </c>
      <c r="J73" s="1">
        <v>-1000000</v>
      </c>
      <c r="K73" s="1">
        <v>690000</v>
      </c>
    </row>
    <row r="74" spans="1:11" hidden="1" outlineLevel="1" x14ac:dyDescent="0.25">
      <c r="A74" s="2" t="s">
        <v>65</v>
      </c>
      <c r="B74" s="1">
        <v>0</v>
      </c>
      <c r="C74" s="1">
        <v>0</v>
      </c>
      <c r="D74" s="1">
        <v>0</v>
      </c>
      <c r="E74" s="1">
        <v>567829</v>
      </c>
      <c r="F74" s="1">
        <v>0</v>
      </c>
      <c r="G74" s="1">
        <v>567829</v>
      </c>
      <c r="H74" s="1">
        <v>0</v>
      </c>
      <c r="I74" s="1">
        <v>567829</v>
      </c>
      <c r="J74" s="1">
        <v>856501</v>
      </c>
      <c r="K74" s="1">
        <v>-288672</v>
      </c>
    </row>
    <row r="75" spans="1:11" hidden="1" outlineLevel="1" x14ac:dyDescent="0.25">
      <c r="A75" s="2" t="s">
        <v>66</v>
      </c>
      <c r="B75" s="1">
        <v>0</v>
      </c>
      <c r="C75" s="1">
        <v>0</v>
      </c>
      <c r="D75" s="1">
        <v>0</v>
      </c>
      <c r="E75" s="1">
        <v>1048690</v>
      </c>
      <c r="F75" s="1">
        <v>0</v>
      </c>
      <c r="G75" s="1">
        <v>1048690</v>
      </c>
      <c r="H75" s="1">
        <v>0</v>
      </c>
      <c r="I75" s="1">
        <v>1048690</v>
      </c>
      <c r="J75" s="1">
        <v>1130000</v>
      </c>
      <c r="K75" s="1">
        <v>-81310</v>
      </c>
    </row>
    <row r="76" spans="1:11" hidden="1" outlineLevel="1" x14ac:dyDescent="0.25">
      <c r="A76" s="2" t="s">
        <v>67</v>
      </c>
      <c r="B76" s="1">
        <v>0</v>
      </c>
      <c r="C76" s="1">
        <v>0</v>
      </c>
      <c r="D76" s="1">
        <v>0</v>
      </c>
      <c r="E76" s="1">
        <v>933000</v>
      </c>
      <c r="F76" s="1">
        <v>0</v>
      </c>
      <c r="G76" s="1">
        <v>933000</v>
      </c>
      <c r="H76" s="1">
        <v>0</v>
      </c>
      <c r="I76" s="1">
        <v>933000</v>
      </c>
      <c r="J76" s="1">
        <v>2262145</v>
      </c>
      <c r="K76" s="1">
        <v>-1329145</v>
      </c>
    </row>
    <row r="77" spans="1:11" hidden="1" outlineLevel="1" x14ac:dyDescent="0.25">
      <c r="A77" s="2" t="s">
        <v>68</v>
      </c>
      <c r="B77" s="1">
        <v>-76000</v>
      </c>
      <c r="C77" s="1">
        <v>0</v>
      </c>
      <c r="D77" s="1">
        <v>0</v>
      </c>
      <c r="E77" s="1">
        <v>3665567</v>
      </c>
      <c r="F77" s="1">
        <v>0</v>
      </c>
      <c r="G77" s="1">
        <v>3665567</v>
      </c>
      <c r="H77" s="1">
        <v>0</v>
      </c>
      <c r="I77" s="1">
        <v>3589567</v>
      </c>
      <c r="J77" s="1">
        <v>5150000</v>
      </c>
      <c r="K77" s="1">
        <v>-1560433</v>
      </c>
    </row>
    <row r="78" spans="1:11" hidden="1" outlineLevel="1" x14ac:dyDescent="0.25">
      <c r="A78" s="2" t="s">
        <v>69</v>
      </c>
      <c r="B78" s="1">
        <v>0</v>
      </c>
      <c r="C78" s="1">
        <v>0</v>
      </c>
      <c r="D78" s="1">
        <v>0</v>
      </c>
      <c r="E78" s="1">
        <v>798079</v>
      </c>
      <c r="F78" s="1">
        <v>0</v>
      </c>
      <c r="G78" s="1">
        <v>798079</v>
      </c>
      <c r="H78" s="1">
        <v>0</v>
      </c>
      <c r="I78" s="1">
        <v>798079</v>
      </c>
      <c r="J78" s="1">
        <v>4140000</v>
      </c>
      <c r="K78" s="1">
        <v>-3341921</v>
      </c>
    </row>
    <row r="79" spans="1:11" hidden="1" outlineLevel="1" x14ac:dyDescent="0.25">
      <c r="A79" s="2" t="s">
        <v>70</v>
      </c>
      <c r="B79" s="1">
        <v>0</v>
      </c>
      <c r="C79" s="1">
        <v>0</v>
      </c>
      <c r="D79" s="1">
        <v>0</v>
      </c>
      <c r="E79" s="1">
        <v>24197782</v>
      </c>
      <c r="F79" s="1">
        <v>0</v>
      </c>
      <c r="G79" s="1">
        <v>24197782</v>
      </c>
      <c r="H79" s="1">
        <v>0</v>
      </c>
      <c r="I79" s="1">
        <v>24197782</v>
      </c>
      <c r="J79" s="1">
        <v>24197782</v>
      </c>
      <c r="K79" s="1">
        <v>0</v>
      </c>
    </row>
    <row r="80" spans="1:11" collapsed="1" x14ac:dyDescent="0.25">
      <c r="A80" s="11" t="s">
        <v>71</v>
      </c>
      <c r="B80" s="4">
        <v>-435355271</v>
      </c>
      <c r="C80" s="4">
        <v>469237300</v>
      </c>
      <c r="D80" s="4">
        <v>0</v>
      </c>
      <c r="E80" s="4">
        <v>1053768616</v>
      </c>
      <c r="F80" s="4">
        <v>0</v>
      </c>
      <c r="G80" s="4">
        <v>1523005916</v>
      </c>
      <c r="H80" s="4">
        <v>0</v>
      </c>
      <c r="I80" s="4">
        <v>1087650645</v>
      </c>
      <c r="J80" s="4">
        <v>1128412037</v>
      </c>
      <c r="K80" s="4">
        <v>-40761392</v>
      </c>
    </row>
    <row r="81" spans="1:11" hidden="1" outlineLevel="1" x14ac:dyDescent="0.25">
      <c r="A81" s="2" t="s">
        <v>72</v>
      </c>
      <c r="B81" s="1">
        <v>0</v>
      </c>
      <c r="C81" s="1">
        <v>2607579</v>
      </c>
      <c r="D81" s="1">
        <v>0</v>
      </c>
      <c r="E81" s="1">
        <v>896710</v>
      </c>
      <c r="F81" s="1">
        <v>0</v>
      </c>
      <c r="G81" s="1">
        <v>3504289</v>
      </c>
      <c r="H81" s="1">
        <v>0</v>
      </c>
      <c r="I81" s="1">
        <v>3504289</v>
      </c>
      <c r="J81" s="1">
        <v>5022163</v>
      </c>
      <c r="K81" s="1">
        <v>-1517874</v>
      </c>
    </row>
    <row r="82" spans="1:11" hidden="1" outlineLevel="1" x14ac:dyDescent="0.25">
      <c r="A82" s="2" t="s">
        <v>73</v>
      </c>
      <c r="B82" s="1">
        <v>-24642954</v>
      </c>
      <c r="C82" s="1">
        <v>39533118</v>
      </c>
      <c r="D82" s="1">
        <v>0</v>
      </c>
      <c r="E82" s="1">
        <v>10188580</v>
      </c>
      <c r="F82" s="1">
        <v>0</v>
      </c>
      <c r="G82" s="1">
        <v>49721698</v>
      </c>
      <c r="H82" s="1">
        <v>0</v>
      </c>
      <c r="I82" s="1">
        <v>25078744</v>
      </c>
      <c r="J82" s="1">
        <v>27388537</v>
      </c>
      <c r="K82" s="1">
        <v>-2309793</v>
      </c>
    </row>
    <row r="83" spans="1:11" hidden="1" outlineLevel="1" x14ac:dyDescent="0.25">
      <c r="A83" s="2" t="s">
        <v>74</v>
      </c>
      <c r="B83" s="1">
        <v>-6644965</v>
      </c>
      <c r="C83" s="1">
        <v>8658752</v>
      </c>
      <c r="D83" s="1">
        <v>0</v>
      </c>
      <c r="E83" s="1">
        <v>28084444</v>
      </c>
      <c r="F83" s="1">
        <v>0</v>
      </c>
      <c r="G83" s="1">
        <v>36743196</v>
      </c>
      <c r="H83" s="1">
        <v>0</v>
      </c>
      <c r="I83" s="1">
        <v>30098231</v>
      </c>
      <c r="J83" s="1">
        <v>48732377</v>
      </c>
      <c r="K83" s="1">
        <v>-18634146</v>
      </c>
    </row>
    <row r="84" spans="1:11" hidden="1" outlineLevel="1" x14ac:dyDescent="0.25">
      <c r="A84" s="2" t="s">
        <v>75</v>
      </c>
      <c r="B84" s="1">
        <v>-987622</v>
      </c>
      <c r="C84" s="1">
        <v>0</v>
      </c>
      <c r="D84" s="1">
        <v>0</v>
      </c>
      <c r="E84" s="1">
        <v>3182812</v>
      </c>
      <c r="F84" s="1">
        <v>0</v>
      </c>
      <c r="G84" s="1">
        <v>3182812</v>
      </c>
      <c r="H84" s="1">
        <v>0</v>
      </c>
      <c r="I84" s="1">
        <v>2195190</v>
      </c>
      <c r="J84" s="1">
        <v>1157902</v>
      </c>
      <c r="K84" s="1">
        <v>1037288</v>
      </c>
    </row>
    <row r="85" spans="1:11" hidden="1" outlineLevel="1" x14ac:dyDescent="0.25">
      <c r="A85" s="2" t="s">
        <v>76</v>
      </c>
      <c r="B85" s="1">
        <v>-6012877</v>
      </c>
      <c r="C85" s="1">
        <v>112519348</v>
      </c>
      <c r="D85" s="1">
        <v>0</v>
      </c>
      <c r="E85" s="1">
        <v>3712751</v>
      </c>
      <c r="F85" s="1">
        <v>0</v>
      </c>
      <c r="G85" s="1">
        <v>116232099</v>
      </c>
      <c r="H85" s="1">
        <v>0</v>
      </c>
      <c r="I85" s="1">
        <v>110219222</v>
      </c>
      <c r="J85" s="1">
        <v>120465999</v>
      </c>
      <c r="K85" s="1">
        <v>-10246777</v>
      </c>
    </row>
    <row r="86" spans="1:11" hidden="1" outlineLevel="1" x14ac:dyDescent="0.25">
      <c r="A86" s="2" t="s">
        <v>77</v>
      </c>
      <c r="B86" s="1">
        <v>-3803700</v>
      </c>
      <c r="C86" s="1">
        <v>33004385</v>
      </c>
      <c r="D86" s="1">
        <v>0</v>
      </c>
      <c r="E86" s="1">
        <v>17124441</v>
      </c>
      <c r="F86" s="1">
        <v>0</v>
      </c>
      <c r="G86" s="1">
        <v>50128826</v>
      </c>
      <c r="H86" s="1">
        <v>0</v>
      </c>
      <c r="I86" s="1">
        <v>46325126</v>
      </c>
      <c r="J86" s="1">
        <v>50726703</v>
      </c>
      <c r="K86" s="1">
        <v>-4401577</v>
      </c>
    </row>
    <row r="87" spans="1:11" hidden="1" outlineLevel="1" x14ac:dyDescent="0.25">
      <c r="A87" s="2" t="s">
        <v>78</v>
      </c>
      <c r="B87" s="1">
        <v>-197044155</v>
      </c>
      <c r="C87" s="1">
        <v>118172159</v>
      </c>
      <c r="D87" s="1">
        <v>0</v>
      </c>
      <c r="E87" s="1">
        <v>255590222</v>
      </c>
      <c r="F87" s="1">
        <v>0</v>
      </c>
      <c r="G87" s="1">
        <v>373762381</v>
      </c>
      <c r="H87" s="1">
        <v>0</v>
      </c>
      <c r="I87" s="1">
        <v>176718226</v>
      </c>
      <c r="J87" s="1">
        <v>183722079</v>
      </c>
      <c r="K87" s="1">
        <v>-7003853</v>
      </c>
    </row>
    <row r="88" spans="1:11" hidden="1" outlineLevel="1" x14ac:dyDescent="0.25">
      <c r="A88" s="2" t="s">
        <v>79</v>
      </c>
      <c r="B88" s="1">
        <v>-136257998</v>
      </c>
      <c r="C88" s="1">
        <v>154550687</v>
      </c>
      <c r="D88" s="1">
        <v>0</v>
      </c>
      <c r="E88" s="1">
        <v>181299090</v>
      </c>
      <c r="F88" s="1">
        <v>0</v>
      </c>
      <c r="G88" s="1">
        <v>335849777</v>
      </c>
      <c r="H88" s="1">
        <v>0</v>
      </c>
      <c r="I88" s="1">
        <v>199591779</v>
      </c>
      <c r="J88" s="1">
        <v>183925524</v>
      </c>
      <c r="K88" s="1">
        <v>15666255</v>
      </c>
    </row>
    <row r="89" spans="1:11" hidden="1" outlineLevel="1" x14ac:dyDescent="0.25">
      <c r="A89" s="2" t="s">
        <v>80</v>
      </c>
      <c r="B89" s="1">
        <v>0</v>
      </c>
      <c r="C89" s="1">
        <v>0</v>
      </c>
      <c r="D89" s="1">
        <v>0</v>
      </c>
      <c r="E89" s="1">
        <v>1317555</v>
      </c>
      <c r="F89" s="1">
        <v>0</v>
      </c>
      <c r="G89" s="1">
        <v>1317555</v>
      </c>
      <c r="H89" s="1">
        <v>0</v>
      </c>
      <c r="I89" s="1">
        <v>1317555</v>
      </c>
      <c r="J89" s="1">
        <v>1317555</v>
      </c>
      <c r="K89" s="1">
        <v>0</v>
      </c>
    </row>
    <row r="90" spans="1:11" hidden="1" outlineLevel="1" x14ac:dyDescent="0.25">
      <c r="A90" s="2" t="s">
        <v>81</v>
      </c>
      <c r="B90" s="1">
        <v>-20064000</v>
      </c>
      <c r="C90" s="1">
        <v>0</v>
      </c>
      <c r="D90" s="1">
        <v>0</v>
      </c>
      <c r="E90" s="1">
        <v>19395662</v>
      </c>
      <c r="F90" s="1">
        <v>0</v>
      </c>
      <c r="G90" s="1">
        <v>19395662</v>
      </c>
      <c r="H90" s="1">
        <v>0</v>
      </c>
      <c r="I90" s="1">
        <v>-668338</v>
      </c>
      <c r="J90" s="1">
        <v>-1971503</v>
      </c>
      <c r="K90" s="1">
        <v>1303165</v>
      </c>
    </row>
    <row r="91" spans="1:11" hidden="1" outlineLevel="1" x14ac:dyDescent="0.25">
      <c r="A91" s="2" t="s">
        <v>82</v>
      </c>
      <c r="B91" s="1">
        <v>-39897000</v>
      </c>
      <c r="C91" s="1">
        <v>0</v>
      </c>
      <c r="D91" s="1">
        <v>0</v>
      </c>
      <c r="E91" s="1">
        <v>46592512</v>
      </c>
      <c r="F91" s="1">
        <v>0</v>
      </c>
      <c r="G91" s="1">
        <v>46592512</v>
      </c>
      <c r="H91" s="1">
        <v>0</v>
      </c>
      <c r="I91" s="1">
        <v>6695512</v>
      </c>
      <c r="J91" s="1">
        <v>10241111</v>
      </c>
      <c r="K91" s="1">
        <v>-3545599</v>
      </c>
    </row>
    <row r="92" spans="1:11" hidden="1" outlineLevel="1" x14ac:dyDescent="0.25">
      <c r="A92" s="2" t="s">
        <v>83</v>
      </c>
      <c r="B92" s="1">
        <v>0</v>
      </c>
      <c r="C92" s="1">
        <v>0</v>
      </c>
      <c r="D92" s="1">
        <v>0</v>
      </c>
      <c r="E92" s="1">
        <v>300121862</v>
      </c>
      <c r="F92" s="1">
        <v>0</v>
      </c>
      <c r="G92" s="1">
        <v>300121862</v>
      </c>
      <c r="H92" s="1">
        <v>0</v>
      </c>
      <c r="I92" s="1">
        <v>300121862</v>
      </c>
      <c r="J92" s="1">
        <v>303315109</v>
      </c>
      <c r="K92" s="1">
        <v>-3193247</v>
      </c>
    </row>
    <row r="93" spans="1:11" hidden="1" outlineLevel="1" x14ac:dyDescent="0.25">
      <c r="A93" s="2" t="s">
        <v>84</v>
      </c>
      <c r="B93" s="1">
        <v>0</v>
      </c>
      <c r="C93" s="1">
        <v>0</v>
      </c>
      <c r="D93" s="1">
        <v>0</v>
      </c>
      <c r="E93" s="1">
        <v>50405935</v>
      </c>
      <c r="F93" s="1">
        <v>0</v>
      </c>
      <c r="G93" s="1">
        <v>50405935</v>
      </c>
      <c r="H93" s="1">
        <v>0</v>
      </c>
      <c r="I93" s="1">
        <v>50405935</v>
      </c>
      <c r="J93" s="1">
        <v>49964348</v>
      </c>
      <c r="K93" s="1">
        <v>441587</v>
      </c>
    </row>
    <row r="94" spans="1:11" hidden="1" outlineLevel="1" x14ac:dyDescent="0.25">
      <c r="A94" s="2" t="s">
        <v>85</v>
      </c>
      <c r="B94" s="1">
        <v>0</v>
      </c>
      <c r="C94" s="1">
        <v>0</v>
      </c>
      <c r="D94" s="1">
        <v>0</v>
      </c>
      <c r="E94" s="1">
        <v>13805032</v>
      </c>
      <c r="F94" s="1">
        <v>0</v>
      </c>
      <c r="G94" s="1">
        <v>13805032</v>
      </c>
      <c r="H94" s="1">
        <v>0</v>
      </c>
      <c r="I94" s="1">
        <v>13805032</v>
      </c>
      <c r="J94" s="1">
        <v>14460029</v>
      </c>
      <c r="K94" s="1">
        <v>-654997</v>
      </c>
    </row>
    <row r="95" spans="1:11" hidden="1" outlineLevel="1" x14ac:dyDescent="0.25">
      <c r="A95" s="2" t="s">
        <v>86</v>
      </c>
      <c r="B95" s="1">
        <v>0</v>
      </c>
      <c r="C95" s="1">
        <v>191272</v>
      </c>
      <c r="D95" s="1">
        <v>0</v>
      </c>
      <c r="E95" s="1">
        <v>14637669</v>
      </c>
      <c r="F95" s="1">
        <v>0</v>
      </c>
      <c r="G95" s="1">
        <v>14828941</v>
      </c>
      <c r="H95" s="1">
        <v>0</v>
      </c>
      <c r="I95" s="1">
        <v>14828941</v>
      </c>
      <c r="J95" s="1">
        <v>14994090</v>
      </c>
      <c r="K95" s="1">
        <v>-165149</v>
      </c>
    </row>
    <row r="96" spans="1:11" hidden="1" outlineLevel="1" x14ac:dyDescent="0.25">
      <c r="A96" s="2" t="s">
        <v>87</v>
      </c>
      <c r="B96" s="1">
        <v>0</v>
      </c>
      <c r="C96" s="1">
        <v>0</v>
      </c>
      <c r="D96" s="1">
        <v>0</v>
      </c>
      <c r="E96" s="1">
        <v>21605285</v>
      </c>
      <c r="F96" s="1">
        <v>0</v>
      </c>
      <c r="G96" s="1">
        <v>21605285</v>
      </c>
      <c r="H96" s="1">
        <v>0</v>
      </c>
      <c r="I96" s="1">
        <v>21605285</v>
      </c>
      <c r="J96" s="1">
        <v>22724946</v>
      </c>
      <c r="K96" s="1">
        <v>-1119661</v>
      </c>
    </row>
    <row r="97" spans="1:11" hidden="1" outlineLevel="1" x14ac:dyDescent="0.25">
      <c r="A97" s="2" t="s">
        <v>88</v>
      </c>
      <c r="B97" s="1">
        <v>0</v>
      </c>
      <c r="C97" s="1">
        <v>0</v>
      </c>
      <c r="D97" s="1">
        <v>0</v>
      </c>
      <c r="E97" s="1">
        <v>5407835</v>
      </c>
      <c r="F97" s="1">
        <v>0</v>
      </c>
      <c r="G97" s="1">
        <v>5407835</v>
      </c>
      <c r="H97" s="1">
        <v>0</v>
      </c>
      <c r="I97" s="1">
        <v>5407835</v>
      </c>
      <c r="J97" s="1">
        <v>5385185</v>
      </c>
      <c r="K97" s="1">
        <v>22650</v>
      </c>
    </row>
    <row r="98" spans="1:11" hidden="1" outlineLevel="1" x14ac:dyDescent="0.25">
      <c r="A98" s="2" t="s">
        <v>89</v>
      </c>
      <c r="B98" s="1">
        <v>0</v>
      </c>
      <c r="C98" s="1">
        <v>0</v>
      </c>
      <c r="D98" s="1">
        <v>0</v>
      </c>
      <c r="E98" s="1">
        <v>80400219</v>
      </c>
      <c r="F98" s="1">
        <v>0</v>
      </c>
      <c r="G98" s="1">
        <v>80400219</v>
      </c>
      <c r="H98" s="1">
        <v>0</v>
      </c>
      <c r="I98" s="1">
        <v>80400219</v>
      </c>
      <c r="J98" s="1">
        <v>86839883</v>
      </c>
      <c r="K98" s="1">
        <v>-6439664</v>
      </c>
    </row>
    <row r="99" spans="1:11" collapsed="1" x14ac:dyDescent="0.25">
      <c r="A99" s="11" t="s">
        <v>90</v>
      </c>
      <c r="B99" s="4">
        <v>0</v>
      </c>
      <c r="C99" s="4">
        <v>0</v>
      </c>
      <c r="D99" s="4">
        <v>0</v>
      </c>
      <c r="E99" s="4">
        <v>81842157</v>
      </c>
      <c r="F99" s="4">
        <v>0</v>
      </c>
      <c r="G99" s="4">
        <v>81842157</v>
      </c>
      <c r="H99" s="4">
        <v>0</v>
      </c>
      <c r="I99" s="4">
        <v>81842157</v>
      </c>
      <c r="J99" s="4">
        <v>85022482</v>
      </c>
      <c r="K99" s="4">
        <v>-3180325</v>
      </c>
    </row>
    <row r="100" spans="1:11" hidden="1" outlineLevel="1" x14ac:dyDescent="0.25">
      <c r="A100" s="2" t="s">
        <v>91</v>
      </c>
      <c r="B100" s="1">
        <v>0</v>
      </c>
      <c r="C100" s="1">
        <v>0</v>
      </c>
      <c r="D100" s="1">
        <v>0</v>
      </c>
      <c r="E100" s="1">
        <v>81842157</v>
      </c>
      <c r="F100" s="1">
        <v>0</v>
      </c>
      <c r="G100" s="1">
        <v>81842157</v>
      </c>
      <c r="H100" s="1">
        <v>0</v>
      </c>
      <c r="I100" s="1">
        <v>81842157</v>
      </c>
      <c r="J100" s="1">
        <v>85022482</v>
      </c>
      <c r="K100" s="1">
        <v>-3180325</v>
      </c>
    </row>
    <row r="101" spans="1:11" hidden="1" outlineLevel="1" x14ac:dyDescent="0.25">
      <c r="A101" s="2" t="s">
        <v>92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</row>
    <row r="102" spans="1:11" collapsed="1" x14ac:dyDescent="0.25">
      <c r="A102" s="11" t="s">
        <v>93</v>
      </c>
      <c r="B102" s="4">
        <v>-141304933</v>
      </c>
      <c r="C102" s="4">
        <v>0</v>
      </c>
      <c r="D102" s="4">
        <v>0</v>
      </c>
      <c r="E102" s="4">
        <v>95508562</v>
      </c>
      <c r="F102" s="4">
        <v>0</v>
      </c>
      <c r="G102" s="4">
        <v>95508562</v>
      </c>
      <c r="H102" s="4">
        <v>0</v>
      </c>
      <c r="I102" s="4">
        <v>-45796371</v>
      </c>
      <c r="J102" s="4">
        <v>34879122</v>
      </c>
      <c r="K102" s="4">
        <v>-80675493</v>
      </c>
    </row>
    <row r="103" spans="1:11" hidden="1" outlineLevel="1" x14ac:dyDescent="0.25">
      <c r="A103" s="2" t="s">
        <v>94</v>
      </c>
      <c r="B103" s="1">
        <v>-135124524</v>
      </c>
      <c r="C103" s="1">
        <v>0</v>
      </c>
      <c r="D103" s="1">
        <v>0</v>
      </c>
      <c r="E103" s="1">
        <v>16063510</v>
      </c>
      <c r="F103" s="1">
        <v>0</v>
      </c>
      <c r="G103" s="1">
        <v>16063510</v>
      </c>
      <c r="H103" s="1">
        <v>0</v>
      </c>
      <c r="I103" s="1">
        <v>-119061014</v>
      </c>
      <c r="J103" s="1">
        <v>-80735703</v>
      </c>
      <c r="K103" s="1">
        <v>-38325311</v>
      </c>
    </row>
    <row r="104" spans="1:11" hidden="1" outlineLevel="1" x14ac:dyDescent="0.25">
      <c r="A104" s="2" t="s">
        <v>95</v>
      </c>
      <c r="B104" s="1">
        <v>0</v>
      </c>
      <c r="C104" s="1">
        <v>0</v>
      </c>
      <c r="D104" s="1">
        <v>0</v>
      </c>
      <c r="E104" s="1">
        <v>71491312</v>
      </c>
      <c r="F104" s="1">
        <v>0</v>
      </c>
      <c r="G104" s="1">
        <v>71491312</v>
      </c>
      <c r="H104" s="1">
        <v>0</v>
      </c>
      <c r="I104" s="1">
        <v>71491312</v>
      </c>
      <c r="J104" s="1">
        <v>114007475</v>
      </c>
      <c r="K104" s="1">
        <v>-42516163</v>
      </c>
    </row>
    <row r="105" spans="1:11" hidden="1" outlineLevel="1" x14ac:dyDescent="0.25">
      <c r="A105" s="2" t="s">
        <v>96</v>
      </c>
      <c r="B105" s="1">
        <v>0</v>
      </c>
      <c r="C105" s="1">
        <v>0</v>
      </c>
      <c r="D105" s="1">
        <v>0</v>
      </c>
      <c r="E105" s="1">
        <v>997364</v>
      </c>
      <c r="F105" s="1">
        <v>0</v>
      </c>
      <c r="G105" s="1">
        <v>997364</v>
      </c>
      <c r="H105" s="1">
        <v>0</v>
      </c>
      <c r="I105" s="1">
        <v>997364</v>
      </c>
      <c r="J105" s="1">
        <v>1100000</v>
      </c>
      <c r="K105" s="1">
        <v>-102636</v>
      </c>
    </row>
    <row r="106" spans="1:11" hidden="1" outlineLevel="1" x14ac:dyDescent="0.25">
      <c r="A106" s="2" t="s">
        <v>97</v>
      </c>
      <c r="B106" s="1">
        <v>-6180409</v>
      </c>
      <c r="C106" s="1">
        <v>0</v>
      </c>
      <c r="D106" s="1">
        <v>0</v>
      </c>
      <c r="E106" s="1">
        <v>6956376</v>
      </c>
      <c r="F106" s="1">
        <v>0</v>
      </c>
      <c r="G106" s="1">
        <v>6956376</v>
      </c>
      <c r="H106" s="1">
        <v>0</v>
      </c>
      <c r="I106" s="1">
        <v>775967</v>
      </c>
      <c r="J106" s="1">
        <v>507350</v>
      </c>
      <c r="K106" s="1">
        <v>268617</v>
      </c>
    </row>
    <row r="107" spans="1:11" collapsed="1" x14ac:dyDescent="0.25">
      <c r="A107" s="11" t="s">
        <v>98</v>
      </c>
      <c r="B107" s="4">
        <v>-74848406</v>
      </c>
      <c r="C107" s="4">
        <v>84372908</v>
      </c>
      <c r="D107" s="4">
        <v>0</v>
      </c>
      <c r="E107" s="4">
        <v>48195274</v>
      </c>
      <c r="F107" s="4">
        <v>0</v>
      </c>
      <c r="G107" s="4">
        <v>132568182</v>
      </c>
      <c r="H107" s="4">
        <v>0</v>
      </c>
      <c r="I107" s="4">
        <v>57719776</v>
      </c>
      <c r="J107" s="4">
        <v>72835003</v>
      </c>
      <c r="K107" s="4">
        <v>-15115227</v>
      </c>
    </row>
    <row r="108" spans="1:11" hidden="1" outlineLevel="1" x14ac:dyDescent="0.25">
      <c r="A108" s="2" t="s">
        <v>99</v>
      </c>
      <c r="B108" s="1">
        <v>0</v>
      </c>
      <c r="C108" s="1">
        <v>6033431</v>
      </c>
      <c r="D108" s="1">
        <v>0</v>
      </c>
      <c r="E108" s="1">
        <v>4820</v>
      </c>
      <c r="F108" s="1">
        <v>0</v>
      </c>
      <c r="G108" s="1">
        <v>6038251</v>
      </c>
      <c r="H108" s="1">
        <v>0</v>
      </c>
      <c r="I108" s="1">
        <v>6038251</v>
      </c>
      <c r="J108" s="1">
        <v>7286805</v>
      </c>
      <c r="K108" s="1">
        <v>-1248554</v>
      </c>
    </row>
    <row r="109" spans="1:11" hidden="1" outlineLevel="1" x14ac:dyDescent="0.25">
      <c r="A109" s="2" t="s">
        <v>100</v>
      </c>
      <c r="B109" s="1">
        <v>-23129308</v>
      </c>
      <c r="C109" s="1">
        <v>38987669</v>
      </c>
      <c r="D109" s="1">
        <v>0</v>
      </c>
      <c r="E109" s="1">
        <v>7620701</v>
      </c>
      <c r="F109" s="1">
        <v>0</v>
      </c>
      <c r="G109" s="1">
        <v>46608370</v>
      </c>
      <c r="H109" s="1">
        <v>0</v>
      </c>
      <c r="I109" s="1">
        <v>23479062</v>
      </c>
      <c r="J109" s="1">
        <v>21812388</v>
      </c>
      <c r="K109" s="1">
        <v>1666674</v>
      </c>
    </row>
    <row r="110" spans="1:11" hidden="1" outlineLevel="1" x14ac:dyDescent="0.25">
      <c r="A110" s="2" t="s">
        <v>101</v>
      </c>
      <c r="B110" s="1">
        <v>-1950003</v>
      </c>
      <c r="C110" s="1">
        <v>0</v>
      </c>
      <c r="D110" s="1">
        <v>0</v>
      </c>
      <c r="E110" s="1">
        <v>3255514</v>
      </c>
      <c r="F110" s="1">
        <v>0</v>
      </c>
      <c r="G110" s="1">
        <v>3255514</v>
      </c>
      <c r="H110" s="1">
        <v>0</v>
      </c>
      <c r="I110" s="1">
        <v>1305511</v>
      </c>
      <c r="J110" s="1">
        <v>1141997</v>
      </c>
      <c r="K110" s="1">
        <v>163514</v>
      </c>
    </row>
    <row r="111" spans="1:11" hidden="1" outlineLevel="1" x14ac:dyDescent="0.25">
      <c r="A111" s="2" t="s">
        <v>102</v>
      </c>
      <c r="B111" s="1">
        <v>-21759808</v>
      </c>
      <c r="C111" s="1">
        <v>0</v>
      </c>
      <c r="D111" s="1">
        <v>0</v>
      </c>
      <c r="E111" s="1">
        <v>6193125</v>
      </c>
      <c r="F111" s="1">
        <v>0</v>
      </c>
      <c r="G111" s="1">
        <v>6193125</v>
      </c>
      <c r="H111" s="1">
        <v>0</v>
      </c>
      <c r="I111" s="1">
        <v>-15566683</v>
      </c>
      <c r="J111" s="1">
        <v>-7907000</v>
      </c>
      <c r="K111" s="1">
        <v>-7659683</v>
      </c>
    </row>
    <row r="112" spans="1:11" hidden="1" outlineLevel="1" x14ac:dyDescent="0.25">
      <c r="A112" s="2" t="s">
        <v>103</v>
      </c>
      <c r="B112" s="1">
        <v>-2063206</v>
      </c>
      <c r="C112" s="1">
        <v>0</v>
      </c>
      <c r="D112" s="1">
        <v>0</v>
      </c>
      <c r="E112" s="1">
        <v>10044306</v>
      </c>
      <c r="F112" s="1">
        <v>0</v>
      </c>
      <c r="G112" s="1">
        <v>10044306</v>
      </c>
      <c r="H112" s="1">
        <v>0</v>
      </c>
      <c r="I112" s="1">
        <v>7981100</v>
      </c>
      <c r="J112" s="1">
        <v>7645000</v>
      </c>
      <c r="K112" s="1">
        <v>336100</v>
      </c>
    </row>
    <row r="113" spans="1:11" hidden="1" outlineLevel="1" x14ac:dyDescent="0.25">
      <c r="A113" s="2" t="s">
        <v>104</v>
      </c>
      <c r="B113" s="1">
        <v>0</v>
      </c>
      <c r="C113" s="1">
        <v>0</v>
      </c>
      <c r="D113" s="1">
        <v>0</v>
      </c>
      <c r="E113" s="1">
        <v>1236979</v>
      </c>
      <c r="F113" s="1">
        <v>0</v>
      </c>
      <c r="G113" s="1">
        <v>1236979</v>
      </c>
      <c r="H113" s="1">
        <v>0</v>
      </c>
      <c r="I113" s="1">
        <v>1236979</v>
      </c>
      <c r="J113" s="1">
        <v>2135000</v>
      </c>
      <c r="K113" s="1">
        <v>-898021</v>
      </c>
    </row>
    <row r="114" spans="1:11" hidden="1" outlineLevel="1" x14ac:dyDescent="0.25">
      <c r="A114" s="2" t="s">
        <v>105</v>
      </c>
      <c r="B114" s="1">
        <v>-25946081</v>
      </c>
      <c r="C114" s="1">
        <v>39351808</v>
      </c>
      <c r="D114" s="1">
        <v>0</v>
      </c>
      <c r="E114" s="1">
        <v>9323905</v>
      </c>
      <c r="F114" s="1">
        <v>0</v>
      </c>
      <c r="G114" s="1">
        <v>48675713</v>
      </c>
      <c r="H114" s="1">
        <v>0</v>
      </c>
      <c r="I114" s="1">
        <v>22729632</v>
      </c>
      <c r="J114" s="1">
        <v>30204889</v>
      </c>
      <c r="K114" s="1">
        <v>-7475257</v>
      </c>
    </row>
    <row r="115" spans="1:11" hidden="1" outlineLevel="1" x14ac:dyDescent="0.25">
      <c r="A115" s="2" t="s">
        <v>106</v>
      </c>
      <c r="B115" s="1">
        <v>0</v>
      </c>
      <c r="C115" s="1">
        <v>0</v>
      </c>
      <c r="D115" s="1">
        <v>0</v>
      </c>
      <c r="E115" s="1">
        <v>10515924</v>
      </c>
      <c r="F115" s="1">
        <v>0</v>
      </c>
      <c r="G115" s="1">
        <v>10515924</v>
      </c>
      <c r="H115" s="1">
        <v>0</v>
      </c>
      <c r="I115" s="1">
        <v>10515924</v>
      </c>
      <c r="J115" s="1">
        <v>10515924</v>
      </c>
      <c r="K115" s="1">
        <v>0</v>
      </c>
    </row>
    <row r="116" spans="1:11" collapsed="1" x14ac:dyDescent="0.25">
      <c r="A116" s="11" t="s">
        <v>107</v>
      </c>
      <c r="B116" s="4">
        <v>0</v>
      </c>
      <c r="C116" s="4">
        <v>0</v>
      </c>
      <c r="D116" s="4">
        <v>0</v>
      </c>
      <c r="E116" s="4">
        <v>321304156</v>
      </c>
      <c r="F116" s="4">
        <v>0</v>
      </c>
      <c r="G116" s="4">
        <v>321304156</v>
      </c>
      <c r="H116" s="4">
        <v>0</v>
      </c>
      <c r="I116" s="4">
        <v>321304156</v>
      </c>
      <c r="J116" s="4">
        <v>336600716</v>
      </c>
      <c r="K116" s="4">
        <v>-15296560</v>
      </c>
    </row>
    <row r="117" spans="1:11" hidden="1" outlineLevel="1" x14ac:dyDescent="0.25">
      <c r="A117" s="2" t="s">
        <v>108</v>
      </c>
      <c r="B117" s="1">
        <v>0</v>
      </c>
      <c r="C117" s="1">
        <v>0</v>
      </c>
      <c r="D117" s="1">
        <v>0</v>
      </c>
      <c r="E117" s="1">
        <v>28318713</v>
      </c>
      <c r="F117" s="1">
        <v>0</v>
      </c>
      <c r="G117" s="1">
        <v>28318713</v>
      </c>
      <c r="H117" s="1">
        <v>0</v>
      </c>
      <c r="I117" s="1">
        <v>28318713</v>
      </c>
      <c r="J117" s="1">
        <v>31635000</v>
      </c>
      <c r="K117" s="1">
        <v>-3316287</v>
      </c>
    </row>
    <row r="118" spans="1:11" hidden="1" outlineLevel="1" x14ac:dyDescent="0.25">
      <c r="A118" s="2" t="s">
        <v>109</v>
      </c>
      <c r="B118" s="1">
        <v>0</v>
      </c>
      <c r="C118" s="1">
        <v>0</v>
      </c>
      <c r="D118" s="1">
        <v>0</v>
      </c>
      <c r="E118" s="1">
        <v>47570625</v>
      </c>
      <c r="F118" s="1">
        <v>0</v>
      </c>
      <c r="G118" s="1">
        <v>47570625</v>
      </c>
      <c r="H118" s="1">
        <v>0</v>
      </c>
      <c r="I118" s="1">
        <v>47570625</v>
      </c>
      <c r="J118" s="1">
        <v>47570625</v>
      </c>
      <c r="K118" s="1">
        <v>0</v>
      </c>
    </row>
    <row r="119" spans="1:11" hidden="1" outlineLevel="1" x14ac:dyDescent="0.25">
      <c r="A119" s="2" t="s">
        <v>110</v>
      </c>
      <c r="B119" s="1">
        <v>0</v>
      </c>
      <c r="C119" s="1">
        <v>0</v>
      </c>
      <c r="D119" s="1">
        <v>0</v>
      </c>
      <c r="E119" s="1">
        <v>36272500</v>
      </c>
      <c r="F119" s="1">
        <v>0</v>
      </c>
      <c r="G119" s="1">
        <v>36272500</v>
      </c>
      <c r="H119" s="1">
        <v>0</v>
      </c>
      <c r="I119" s="1">
        <v>36272500</v>
      </c>
      <c r="J119" s="1">
        <v>40353006</v>
      </c>
      <c r="K119" s="1">
        <v>-4080506</v>
      </c>
    </row>
    <row r="120" spans="1:11" hidden="1" outlineLevel="1" x14ac:dyDescent="0.25">
      <c r="A120" s="2" t="s">
        <v>111</v>
      </c>
      <c r="B120" s="1">
        <v>0</v>
      </c>
      <c r="C120" s="1">
        <v>0</v>
      </c>
      <c r="D120" s="1">
        <v>0</v>
      </c>
      <c r="E120" s="1">
        <v>190600</v>
      </c>
      <c r="F120" s="1">
        <v>0</v>
      </c>
      <c r="G120" s="1">
        <v>190600</v>
      </c>
      <c r="H120" s="1">
        <v>0</v>
      </c>
      <c r="I120" s="1">
        <v>190600</v>
      </c>
      <c r="J120" s="1">
        <v>1700000</v>
      </c>
      <c r="K120" s="1">
        <v>-1509400</v>
      </c>
    </row>
    <row r="121" spans="1:11" hidden="1" outlineLevel="1" x14ac:dyDescent="0.25">
      <c r="A121" s="2" t="s">
        <v>112</v>
      </c>
      <c r="B121" s="1">
        <v>0</v>
      </c>
      <c r="C121" s="1">
        <v>0</v>
      </c>
      <c r="D121" s="1">
        <v>0</v>
      </c>
      <c r="E121" s="1">
        <v>12680832</v>
      </c>
      <c r="F121" s="1">
        <v>0</v>
      </c>
      <c r="G121" s="1">
        <v>12680832</v>
      </c>
      <c r="H121" s="1">
        <v>0</v>
      </c>
      <c r="I121" s="1">
        <v>12680832</v>
      </c>
      <c r="J121" s="1">
        <v>13100003</v>
      </c>
      <c r="K121" s="1">
        <v>-419171</v>
      </c>
    </row>
    <row r="122" spans="1:11" hidden="1" outlineLevel="1" x14ac:dyDescent="0.25">
      <c r="A122" s="2" t="s">
        <v>113</v>
      </c>
      <c r="B122" s="1">
        <v>0</v>
      </c>
      <c r="C122" s="1">
        <v>0</v>
      </c>
      <c r="D122" s="1">
        <v>0</v>
      </c>
      <c r="E122" s="1">
        <v>23991335</v>
      </c>
      <c r="F122" s="1">
        <v>0</v>
      </c>
      <c r="G122" s="1">
        <v>23991335</v>
      </c>
      <c r="H122" s="1">
        <v>0</v>
      </c>
      <c r="I122" s="1">
        <v>23991335</v>
      </c>
      <c r="J122" s="1">
        <v>31490297</v>
      </c>
      <c r="K122" s="1">
        <v>-7498962</v>
      </c>
    </row>
    <row r="123" spans="1:11" hidden="1" outlineLevel="1" x14ac:dyDescent="0.25">
      <c r="A123" s="2" t="s">
        <v>114</v>
      </c>
      <c r="B123" s="1">
        <v>0</v>
      </c>
      <c r="C123" s="1">
        <v>0</v>
      </c>
      <c r="D123" s="1">
        <v>0</v>
      </c>
      <c r="E123" s="1">
        <v>171227979</v>
      </c>
      <c r="F123" s="1">
        <v>0</v>
      </c>
      <c r="G123" s="1">
        <v>171227979</v>
      </c>
      <c r="H123" s="1">
        <v>0</v>
      </c>
      <c r="I123" s="1">
        <v>171227979</v>
      </c>
      <c r="J123" s="1">
        <v>167785785</v>
      </c>
      <c r="K123" s="1">
        <v>3442194</v>
      </c>
    </row>
    <row r="124" spans="1:11" hidden="1" outlineLevel="1" x14ac:dyDescent="0.25">
      <c r="A124" s="2" t="s">
        <v>115</v>
      </c>
      <c r="B124" s="1">
        <v>0</v>
      </c>
      <c r="C124" s="1">
        <v>0</v>
      </c>
      <c r="D124" s="1">
        <v>0</v>
      </c>
      <c r="E124" s="1">
        <v>1051572</v>
      </c>
      <c r="F124" s="1">
        <v>0</v>
      </c>
      <c r="G124" s="1">
        <v>1051572</v>
      </c>
      <c r="H124" s="1">
        <v>0</v>
      </c>
      <c r="I124" s="1">
        <v>1051572</v>
      </c>
      <c r="J124" s="1">
        <v>2966000</v>
      </c>
      <c r="K124" s="1">
        <v>-1914428</v>
      </c>
    </row>
    <row r="125" spans="1:11" collapsed="1" x14ac:dyDescent="0.25">
      <c r="A125" s="11" t="s">
        <v>116</v>
      </c>
      <c r="B125" s="4">
        <v>-5259050</v>
      </c>
      <c r="C125" s="4">
        <v>63176403</v>
      </c>
      <c r="D125" s="4">
        <v>0</v>
      </c>
      <c r="E125" s="4">
        <v>101692561</v>
      </c>
      <c r="F125" s="4">
        <v>0</v>
      </c>
      <c r="G125" s="4">
        <v>164868964</v>
      </c>
      <c r="H125" s="4">
        <v>0</v>
      </c>
      <c r="I125" s="4">
        <v>159609914</v>
      </c>
      <c r="J125" s="4">
        <v>164070865</v>
      </c>
      <c r="K125" s="4">
        <v>-4460951</v>
      </c>
    </row>
    <row r="126" spans="1:11" hidden="1" outlineLevel="1" x14ac:dyDescent="0.25">
      <c r="A126" s="2" t="s">
        <v>117</v>
      </c>
      <c r="B126" s="1">
        <v>0</v>
      </c>
      <c r="C126" s="1">
        <v>2757204</v>
      </c>
      <c r="D126" s="1">
        <v>0</v>
      </c>
      <c r="E126" s="1">
        <v>62990</v>
      </c>
      <c r="F126" s="1">
        <v>0</v>
      </c>
      <c r="G126" s="1">
        <v>2820194</v>
      </c>
      <c r="H126" s="1">
        <v>0</v>
      </c>
      <c r="I126" s="1">
        <v>2820194</v>
      </c>
      <c r="J126" s="1">
        <v>3832663</v>
      </c>
      <c r="K126" s="1">
        <v>-1012469</v>
      </c>
    </row>
    <row r="127" spans="1:11" hidden="1" outlineLevel="1" x14ac:dyDescent="0.25">
      <c r="A127" s="2" t="s">
        <v>118</v>
      </c>
      <c r="B127" s="1">
        <v>0</v>
      </c>
      <c r="C127" s="1">
        <v>21563280</v>
      </c>
      <c r="D127" s="1">
        <v>0</v>
      </c>
      <c r="E127" s="1">
        <v>6821166</v>
      </c>
      <c r="F127" s="1">
        <v>0</v>
      </c>
      <c r="G127" s="1">
        <v>28384446</v>
      </c>
      <c r="H127" s="1">
        <v>0</v>
      </c>
      <c r="I127" s="1">
        <v>28384446</v>
      </c>
      <c r="J127" s="1">
        <v>29766894</v>
      </c>
      <c r="K127" s="1">
        <v>-1382448</v>
      </c>
    </row>
    <row r="128" spans="1:11" hidden="1" outlineLevel="1" x14ac:dyDescent="0.25">
      <c r="A128" s="2" t="s">
        <v>119</v>
      </c>
      <c r="B128" s="1">
        <v>-5196550</v>
      </c>
      <c r="C128" s="1">
        <v>38855919</v>
      </c>
      <c r="D128" s="1">
        <v>0</v>
      </c>
      <c r="E128" s="1">
        <v>11532226</v>
      </c>
      <c r="F128" s="1">
        <v>0</v>
      </c>
      <c r="G128" s="1">
        <v>50388145</v>
      </c>
      <c r="H128" s="1">
        <v>0</v>
      </c>
      <c r="I128" s="1">
        <v>45191595</v>
      </c>
      <c r="J128" s="1">
        <v>35126369</v>
      </c>
      <c r="K128" s="1">
        <v>10065226</v>
      </c>
    </row>
    <row r="129" spans="1:11" hidden="1" outlineLevel="1" x14ac:dyDescent="0.25">
      <c r="A129" s="2" t="s">
        <v>120</v>
      </c>
      <c r="B129" s="1">
        <v>0</v>
      </c>
      <c r="C129" s="1">
        <v>0</v>
      </c>
      <c r="D129" s="1">
        <v>0</v>
      </c>
      <c r="E129" s="1">
        <v>59311222</v>
      </c>
      <c r="F129" s="1">
        <v>0</v>
      </c>
      <c r="G129" s="1">
        <v>59311222</v>
      </c>
      <c r="H129" s="1">
        <v>0</v>
      </c>
      <c r="I129" s="1">
        <v>59311222</v>
      </c>
      <c r="J129" s="1">
        <v>72879939</v>
      </c>
      <c r="K129" s="1">
        <v>-13568717</v>
      </c>
    </row>
    <row r="130" spans="1:11" hidden="1" outlineLevel="1" x14ac:dyDescent="0.25">
      <c r="A130" s="2" t="s">
        <v>121</v>
      </c>
      <c r="B130" s="1">
        <v>0</v>
      </c>
      <c r="C130" s="1">
        <v>0</v>
      </c>
      <c r="D130" s="1">
        <v>0</v>
      </c>
      <c r="E130" s="1">
        <v>21202748</v>
      </c>
      <c r="F130" s="1">
        <v>0</v>
      </c>
      <c r="G130" s="1">
        <v>21202748</v>
      </c>
      <c r="H130" s="1">
        <v>0</v>
      </c>
      <c r="I130" s="1">
        <v>21202748</v>
      </c>
      <c r="J130" s="1">
        <v>19440000</v>
      </c>
      <c r="K130" s="1">
        <v>1762748</v>
      </c>
    </row>
    <row r="131" spans="1:11" hidden="1" outlineLevel="1" x14ac:dyDescent="0.25">
      <c r="A131" s="2" t="s">
        <v>122</v>
      </c>
      <c r="B131" s="1">
        <v>-62500</v>
      </c>
      <c r="C131" s="1">
        <v>0</v>
      </c>
      <c r="D131" s="1">
        <v>0</v>
      </c>
      <c r="E131" s="1">
        <v>358108</v>
      </c>
      <c r="F131" s="1">
        <v>0</v>
      </c>
      <c r="G131" s="1">
        <v>358108</v>
      </c>
      <c r="H131" s="1">
        <v>0</v>
      </c>
      <c r="I131" s="1">
        <v>295608</v>
      </c>
      <c r="J131" s="1">
        <v>375000</v>
      </c>
      <c r="K131" s="1">
        <v>-79392</v>
      </c>
    </row>
    <row r="132" spans="1:11" hidden="1" outlineLevel="1" x14ac:dyDescent="0.25">
      <c r="A132" s="2" t="s">
        <v>123</v>
      </c>
      <c r="B132" s="1">
        <v>0</v>
      </c>
      <c r="C132" s="1">
        <v>0</v>
      </c>
      <c r="D132" s="1">
        <v>0</v>
      </c>
      <c r="E132" s="1">
        <v>2404101</v>
      </c>
      <c r="F132" s="1">
        <v>0</v>
      </c>
      <c r="G132" s="1">
        <v>2404101</v>
      </c>
      <c r="H132" s="1">
        <v>0</v>
      </c>
      <c r="I132" s="1">
        <v>2404101</v>
      </c>
      <c r="J132" s="1">
        <v>1600000</v>
      </c>
      <c r="K132" s="1">
        <v>804101</v>
      </c>
    </row>
    <row r="133" spans="1:11" hidden="1" outlineLevel="1" x14ac:dyDescent="0.25">
      <c r="A133" s="2" t="s">
        <v>124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650000</v>
      </c>
      <c r="K133" s="1">
        <v>-650000</v>
      </c>
    </row>
    <row r="134" spans="1:11" hidden="1" outlineLevel="1" x14ac:dyDescent="0.25">
      <c r="A134" s="2" t="s">
        <v>125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400000</v>
      </c>
      <c r="K134" s="1">
        <v>-400000</v>
      </c>
    </row>
    <row r="135" spans="1:11" collapsed="1" x14ac:dyDescent="0.25">
      <c r="A135" s="11" t="s">
        <v>126</v>
      </c>
      <c r="B135" s="4">
        <v>0</v>
      </c>
      <c r="C135" s="4">
        <v>0</v>
      </c>
      <c r="D135" s="4">
        <v>0</v>
      </c>
      <c r="E135" s="4">
        <v>458943</v>
      </c>
      <c r="F135" s="4">
        <v>0</v>
      </c>
      <c r="G135" s="4">
        <v>458943</v>
      </c>
      <c r="H135" s="4">
        <v>0</v>
      </c>
      <c r="I135" s="4">
        <v>458943</v>
      </c>
      <c r="J135" s="4">
        <v>790000</v>
      </c>
      <c r="K135" s="4">
        <v>-331057</v>
      </c>
    </row>
    <row r="136" spans="1:11" hidden="1" outlineLevel="1" x14ac:dyDescent="0.25">
      <c r="A136" s="2" t="s">
        <v>127</v>
      </c>
      <c r="B136" s="1">
        <v>0</v>
      </c>
      <c r="C136" s="1">
        <v>0</v>
      </c>
      <c r="D136" s="1">
        <v>0</v>
      </c>
      <c r="E136" s="1">
        <v>458943</v>
      </c>
      <c r="F136" s="1">
        <v>0</v>
      </c>
      <c r="G136" s="1">
        <v>458943</v>
      </c>
      <c r="H136" s="1">
        <v>0</v>
      </c>
      <c r="I136" s="1">
        <v>458943</v>
      </c>
      <c r="J136" s="1">
        <v>790000</v>
      </c>
      <c r="K136" s="1">
        <v>-331057</v>
      </c>
    </row>
    <row r="137" spans="1:11" collapsed="1" x14ac:dyDescent="0.25">
      <c r="A137" s="11" t="s">
        <v>128</v>
      </c>
      <c r="B137" s="4">
        <v>-72184925</v>
      </c>
      <c r="C137" s="4">
        <v>319553684</v>
      </c>
      <c r="D137" s="4">
        <v>135000000</v>
      </c>
      <c r="E137" s="4">
        <v>176479993</v>
      </c>
      <c r="F137" s="4">
        <v>0</v>
      </c>
      <c r="G137" s="4">
        <v>631033677</v>
      </c>
      <c r="H137" s="4">
        <v>443</v>
      </c>
      <c r="I137" s="4">
        <v>558849195</v>
      </c>
      <c r="J137" s="4">
        <v>560878977</v>
      </c>
      <c r="K137" s="4">
        <v>-2029782</v>
      </c>
    </row>
    <row r="138" spans="1:11" hidden="1" outlineLevel="1" x14ac:dyDescent="0.25">
      <c r="A138" s="2" t="s">
        <v>129</v>
      </c>
      <c r="B138" s="1">
        <v>0</v>
      </c>
      <c r="C138" s="1">
        <v>32457324</v>
      </c>
      <c r="D138" s="1">
        <v>0</v>
      </c>
      <c r="E138" s="1">
        <v>340166</v>
      </c>
      <c r="F138" s="1">
        <v>0</v>
      </c>
      <c r="G138" s="1">
        <v>32797490</v>
      </c>
      <c r="H138" s="1">
        <v>0</v>
      </c>
      <c r="I138" s="1">
        <v>32797490</v>
      </c>
      <c r="J138" s="1">
        <v>31427278</v>
      </c>
      <c r="K138" s="1">
        <v>1370212</v>
      </c>
    </row>
    <row r="139" spans="1:11" hidden="1" outlineLevel="1" x14ac:dyDescent="0.25">
      <c r="A139" s="2" t="s">
        <v>130</v>
      </c>
      <c r="B139" s="1">
        <v>0</v>
      </c>
      <c r="C139" s="1">
        <v>15940365</v>
      </c>
      <c r="D139" s="1">
        <v>0</v>
      </c>
      <c r="E139" s="1">
        <v>205596</v>
      </c>
      <c r="F139" s="1">
        <v>0</v>
      </c>
      <c r="G139" s="1">
        <v>16145961</v>
      </c>
      <c r="H139" s="1">
        <v>0</v>
      </c>
      <c r="I139" s="1">
        <v>16145961</v>
      </c>
      <c r="J139" s="1">
        <v>14859855</v>
      </c>
      <c r="K139" s="1">
        <v>1286106</v>
      </c>
    </row>
    <row r="140" spans="1:11" hidden="1" outlineLevel="1" x14ac:dyDescent="0.25">
      <c r="A140" s="2" t="s">
        <v>131</v>
      </c>
      <c r="B140" s="1">
        <v>0</v>
      </c>
      <c r="C140" s="1">
        <v>2629607</v>
      </c>
      <c r="D140" s="1">
        <v>0</v>
      </c>
      <c r="E140" s="1">
        <v>0</v>
      </c>
      <c r="F140" s="1">
        <v>0</v>
      </c>
      <c r="G140" s="1">
        <v>2629607</v>
      </c>
      <c r="H140" s="1">
        <v>0</v>
      </c>
      <c r="I140" s="1">
        <v>2629607</v>
      </c>
      <c r="J140" s="1">
        <v>4148720</v>
      </c>
      <c r="K140" s="1">
        <v>-1519113</v>
      </c>
    </row>
    <row r="141" spans="1:11" hidden="1" outlineLevel="1" x14ac:dyDescent="0.25">
      <c r="A141" s="2" t="s">
        <v>132</v>
      </c>
      <c r="B141" s="1">
        <v>-3138750</v>
      </c>
      <c r="C141" s="1">
        <v>0</v>
      </c>
      <c r="D141" s="1">
        <v>0</v>
      </c>
      <c r="E141" s="1">
        <v>7453564</v>
      </c>
      <c r="F141" s="1">
        <v>0</v>
      </c>
      <c r="G141" s="1">
        <v>7453564</v>
      </c>
      <c r="H141" s="1">
        <v>0</v>
      </c>
      <c r="I141" s="1">
        <v>4314814</v>
      </c>
      <c r="J141" s="1">
        <v>3861250</v>
      </c>
      <c r="K141" s="1">
        <v>453564</v>
      </c>
    </row>
    <row r="142" spans="1:11" hidden="1" outlineLevel="1" x14ac:dyDescent="0.25">
      <c r="A142" s="2" t="s">
        <v>277</v>
      </c>
      <c r="B142" s="1">
        <v>0</v>
      </c>
      <c r="C142" s="1">
        <v>0</v>
      </c>
      <c r="D142" s="1">
        <v>0</v>
      </c>
      <c r="E142" s="1">
        <v>1265528</v>
      </c>
      <c r="F142" s="1">
        <v>0</v>
      </c>
      <c r="G142" s="1">
        <v>1265528</v>
      </c>
      <c r="H142" s="1">
        <v>0</v>
      </c>
      <c r="I142" s="1">
        <v>1265528</v>
      </c>
      <c r="J142" s="1">
        <v>1000000</v>
      </c>
      <c r="K142" s="1">
        <v>265528</v>
      </c>
    </row>
    <row r="143" spans="1:11" hidden="1" outlineLevel="1" x14ac:dyDescent="0.25">
      <c r="A143" s="2" t="s">
        <v>133</v>
      </c>
      <c r="B143" s="1">
        <v>-67238317</v>
      </c>
      <c r="C143" s="1">
        <v>124222314</v>
      </c>
      <c r="D143" s="1">
        <v>0</v>
      </c>
      <c r="E143" s="1">
        <v>58330353</v>
      </c>
      <c r="F143" s="1">
        <v>0</v>
      </c>
      <c r="G143" s="1">
        <v>182552667</v>
      </c>
      <c r="H143" s="1">
        <v>443</v>
      </c>
      <c r="I143" s="1">
        <v>115314793</v>
      </c>
      <c r="J143" s="1">
        <v>118434436</v>
      </c>
      <c r="K143" s="1">
        <v>-3119643</v>
      </c>
    </row>
    <row r="144" spans="1:11" hidden="1" outlineLevel="1" x14ac:dyDescent="0.25">
      <c r="A144" s="2" t="s">
        <v>134</v>
      </c>
      <c r="B144" s="1">
        <v>-34358</v>
      </c>
      <c r="C144" s="1">
        <v>52460376</v>
      </c>
      <c r="D144" s="1">
        <v>0</v>
      </c>
      <c r="E144" s="1">
        <v>17942236</v>
      </c>
      <c r="F144" s="1">
        <v>0</v>
      </c>
      <c r="G144" s="1">
        <v>70402612</v>
      </c>
      <c r="H144" s="1">
        <v>0</v>
      </c>
      <c r="I144" s="1">
        <v>70368254</v>
      </c>
      <c r="J144" s="1">
        <v>66111849</v>
      </c>
      <c r="K144" s="1">
        <v>4256405</v>
      </c>
    </row>
    <row r="145" spans="1:11" hidden="1" outlineLevel="1" x14ac:dyDescent="0.25">
      <c r="A145" s="2" t="s">
        <v>135</v>
      </c>
      <c r="B145" s="1">
        <v>-1773500</v>
      </c>
      <c r="C145" s="1">
        <v>54493698</v>
      </c>
      <c r="D145" s="1">
        <v>0</v>
      </c>
      <c r="E145" s="1">
        <v>42681704</v>
      </c>
      <c r="F145" s="1">
        <v>0</v>
      </c>
      <c r="G145" s="1">
        <v>97175402</v>
      </c>
      <c r="H145" s="1">
        <v>0</v>
      </c>
      <c r="I145" s="1">
        <v>95401902</v>
      </c>
      <c r="J145" s="1">
        <v>98000589</v>
      </c>
      <c r="K145" s="1">
        <v>-2598687</v>
      </c>
    </row>
    <row r="146" spans="1:11" hidden="1" outlineLevel="1" x14ac:dyDescent="0.25">
      <c r="A146" s="2" t="s">
        <v>136</v>
      </c>
      <c r="B146" s="1">
        <v>0</v>
      </c>
      <c r="C146" s="1">
        <v>0</v>
      </c>
      <c r="D146" s="1">
        <v>0</v>
      </c>
      <c r="E146" s="1">
        <v>44434381</v>
      </c>
      <c r="F146" s="1">
        <v>0</v>
      </c>
      <c r="G146" s="1">
        <v>44434381</v>
      </c>
      <c r="H146" s="1">
        <v>0</v>
      </c>
      <c r="I146" s="1">
        <v>44434381</v>
      </c>
      <c r="J146" s="1">
        <v>45395000</v>
      </c>
      <c r="K146" s="1">
        <v>-960619</v>
      </c>
    </row>
    <row r="147" spans="1:11" hidden="1" outlineLevel="1" x14ac:dyDescent="0.25">
      <c r="A147" s="2" t="s">
        <v>137</v>
      </c>
      <c r="B147" s="1">
        <v>0</v>
      </c>
      <c r="C147" s="1">
        <v>0</v>
      </c>
      <c r="D147" s="1">
        <v>0</v>
      </c>
      <c r="E147" s="1">
        <v>1931488</v>
      </c>
      <c r="F147" s="1">
        <v>0</v>
      </c>
      <c r="G147" s="1">
        <v>1931488</v>
      </c>
      <c r="H147" s="1">
        <v>0</v>
      </c>
      <c r="I147" s="1">
        <v>1931488</v>
      </c>
      <c r="J147" s="1">
        <v>770000</v>
      </c>
      <c r="K147" s="1">
        <v>1161488</v>
      </c>
    </row>
    <row r="148" spans="1:11" hidden="1" outlineLevel="1" x14ac:dyDescent="0.25">
      <c r="A148" s="2" t="s">
        <v>138</v>
      </c>
      <c r="B148" s="1">
        <v>0</v>
      </c>
      <c r="C148" s="1">
        <v>22050000</v>
      </c>
      <c r="D148" s="1">
        <v>135000000</v>
      </c>
      <c r="E148" s="1">
        <v>0</v>
      </c>
      <c r="F148" s="1">
        <v>0</v>
      </c>
      <c r="G148" s="1">
        <v>157050000</v>
      </c>
      <c r="H148" s="1">
        <v>0</v>
      </c>
      <c r="I148" s="1">
        <v>157050000</v>
      </c>
      <c r="J148" s="1">
        <v>157050000</v>
      </c>
      <c r="K148" s="1">
        <v>0</v>
      </c>
    </row>
    <row r="149" spans="1:11" hidden="1" outlineLevel="1" x14ac:dyDescent="0.25">
      <c r="A149" s="2" t="s">
        <v>139</v>
      </c>
      <c r="B149" s="1">
        <v>0</v>
      </c>
      <c r="C149" s="1">
        <v>15300000</v>
      </c>
      <c r="D149" s="1">
        <v>0</v>
      </c>
      <c r="E149" s="1">
        <v>0</v>
      </c>
      <c r="F149" s="1">
        <v>0</v>
      </c>
      <c r="G149" s="1">
        <v>15300000</v>
      </c>
      <c r="H149" s="1">
        <v>0</v>
      </c>
      <c r="I149" s="1">
        <v>15300000</v>
      </c>
      <c r="J149" s="1">
        <v>15300000</v>
      </c>
      <c r="K149" s="1">
        <v>0</v>
      </c>
    </row>
    <row r="150" spans="1:11" hidden="1" outlineLevel="1" x14ac:dyDescent="0.25">
      <c r="A150" s="2" t="s">
        <v>140</v>
      </c>
      <c r="B150" s="1">
        <v>0</v>
      </c>
      <c r="C150" s="1">
        <v>0</v>
      </c>
      <c r="D150" s="1">
        <v>0</v>
      </c>
      <c r="E150" s="1">
        <v>435697</v>
      </c>
      <c r="F150" s="1">
        <v>0</v>
      </c>
      <c r="G150" s="1">
        <v>435697</v>
      </c>
      <c r="H150" s="1">
        <v>0</v>
      </c>
      <c r="I150" s="1">
        <v>435697</v>
      </c>
      <c r="J150" s="1">
        <v>3120000</v>
      </c>
      <c r="K150" s="1">
        <v>-2684303</v>
      </c>
    </row>
    <row r="151" spans="1:11" hidden="1" outlineLevel="1" x14ac:dyDescent="0.25">
      <c r="A151" s="2" t="s">
        <v>141</v>
      </c>
      <c r="B151" s="1">
        <v>0</v>
      </c>
      <c r="C151" s="1">
        <v>0</v>
      </c>
      <c r="D151" s="1">
        <v>0</v>
      </c>
      <c r="E151" s="1">
        <v>1459280</v>
      </c>
      <c r="F151" s="1">
        <v>0</v>
      </c>
      <c r="G151" s="1">
        <v>1459280</v>
      </c>
      <c r="H151" s="1">
        <v>0</v>
      </c>
      <c r="I151" s="1">
        <v>1459280</v>
      </c>
      <c r="J151" s="1">
        <v>1400000</v>
      </c>
      <c r="K151" s="1">
        <v>59280</v>
      </c>
    </row>
    <row r="152" spans="1:11" collapsed="1" x14ac:dyDescent="0.25">
      <c r="A152" s="11" t="s">
        <v>142</v>
      </c>
      <c r="B152" s="4">
        <v>-29201309</v>
      </c>
      <c r="C152" s="4">
        <v>0</v>
      </c>
      <c r="D152" s="4">
        <v>0</v>
      </c>
      <c r="E152" s="4">
        <v>1958804</v>
      </c>
      <c r="F152" s="4">
        <v>0</v>
      </c>
      <c r="G152" s="4">
        <v>1958804</v>
      </c>
      <c r="H152" s="4">
        <v>-324484813</v>
      </c>
      <c r="I152" s="4">
        <v>-351727318</v>
      </c>
      <c r="J152" s="4">
        <v>-277620004</v>
      </c>
      <c r="K152" s="4">
        <v>-74107314</v>
      </c>
    </row>
    <row r="153" spans="1:11" hidden="1" outlineLevel="1" x14ac:dyDescent="0.25">
      <c r="A153" s="2" t="s">
        <v>143</v>
      </c>
      <c r="B153" s="1">
        <v>0</v>
      </c>
      <c r="C153" s="1">
        <v>0</v>
      </c>
      <c r="D153" s="1">
        <v>0</v>
      </c>
      <c r="E153" s="1">
        <v>812362</v>
      </c>
      <c r="F153" s="1">
        <v>0</v>
      </c>
      <c r="G153" s="1">
        <v>812362</v>
      </c>
      <c r="H153" s="1">
        <v>-20043383</v>
      </c>
      <c r="I153" s="1">
        <v>-19231021</v>
      </c>
      <c r="J153" s="1">
        <v>-6750000</v>
      </c>
      <c r="K153" s="1">
        <v>-12481021</v>
      </c>
    </row>
    <row r="154" spans="1:11" hidden="1" outlineLevel="1" x14ac:dyDescent="0.25">
      <c r="A154" s="2" t="s">
        <v>144</v>
      </c>
      <c r="B154" s="1">
        <v>-29201309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-29201309</v>
      </c>
      <c r="J154" s="1">
        <v>-30750001</v>
      </c>
      <c r="K154" s="1">
        <v>1548692</v>
      </c>
    </row>
    <row r="155" spans="1:11" hidden="1" outlineLevel="1" x14ac:dyDescent="0.25">
      <c r="A155" s="2" t="s">
        <v>145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-332175561</v>
      </c>
      <c r="I155" s="1">
        <v>-332175561</v>
      </c>
      <c r="J155" s="1">
        <v>-267720003</v>
      </c>
      <c r="K155" s="1">
        <v>-64455558</v>
      </c>
    </row>
    <row r="156" spans="1:11" hidden="1" outlineLevel="1" x14ac:dyDescent="0.25">
      <c r="A156" s="2" t="s">
        <v>146</v>
      </c>
      <c r="B156" s="1">
        <v>0</v>
      </c>
      <c r="C156" s="1">
        <v>0</v>
      </c>
      <c r="D156" s="1">
        <v>0</v>
      </c>
      <c r="E156" s="1">
        <v>1146442</v>
      </c>
      <c r="F156" s="1">
        <v>0</v>
      </c>
      <c r="G156" s="1">
        <v>1146442</v>
      </c>
      <c r="H156" s="1">
        <v>27734131</v>
      </c>
      <c r="I156" s="1">
        <v>28880573</v>
      </c>
      <c r="J156" s="1">
        <v>27600000</v>
      </c>
      <c r="K156" s="1">
        <v>1280573</v>
      </c>
    </row>
    <row r="157" spans="1:11" collapsed="1" x14ac:dyDescent="0.25">
      <c r="A157" s="11" t="s">
        <v>147</v>
      </c>
      <c r="B157" s="4">
        <v>-1481966225</v>
      </c>
      <c r="C157" s="4">
        <v>40084568</v>
      </c>
      <c r="D157" s="4">
        <v>0</v>
      </c>
      <c r="E157" s="4">
        <v>403676055</v>
      </c>
      <c r="F157" s="4">
        <v>313741809</v>
      </c>
      <c r="G157" s="4">
        <v>757502432</v>
      </c>
      <c r="H157" s="4">
        <v>964810367</v>
      </c>
      <c r="I157" s="4">
        <v>240346574</v>
      </c>
      <c r="J157" s="4">
        <v>-16485490</v>
      </c>
      <c r="K157" s="4">
        <v>256832064</v>
      </c>
    </row>
    <row r="158" spans="1:11" hidden="1" outlineLevel="1" x14ac:dyDescent="0.25">
      <c r="A158" s="2" t="s">
        <v>148</v>
      </c>
      <c r="B158" s="1">
        <v>-47570625</v>
      </c>
      <c r="C158" s="1">
        <v>0</v>
      </c>
      <c r="D158" s="1">
        <v>0</v>
      </c>
      <c r="E158" s="1">
        <v>0</v>
      </c>
      <c r="F158" s="1">
        <v>17873703</v>
      </c>
      <c r="G158" s="1">
        <v>17873703</v>
      </c>
      <c r="H158" s="1">
        <v>0</v>
      </c>
      <c r="I158" s="1">
        <v>-29696922</v>
      </c>
      <c r="J158" s="1">
        <v>-29696921</v>
      </c>
      <c r="K158" s="1">
        <v>-1</v>
      </c>
    </row>
    <row r="159" spans="1:11" hidden="1" outlineLevel="1" x14ac:dyDescent="0.25">
      <c r="A159" s="2" t="s">
        <v>149</v>
      </c>
      <c r="B159" s="1">
        <v>-29808008</v>
      </c>
      <c r="C159" s="1">
        <v>40084568</v>
      </c>
      <c r="D159" s="1">
        <v>0</v>
      </c>
      <c r="E159" s="1">
        <v>13680679</v>
      </c>
      <c r="F159" s="1">
        <v>0</v>
      </c>
      <c r="G159" s="1">
        <v>53765247</v>
      </c>
      <c r="H159" s="1">
        <v>0</v>
      </c>
      <c r="I159" s="1">
        <v>23957239</v>
      </c>
      <c r="J159" s="1">
        <v>25378310</v>
      </c>
      <c r="K159" s="1">
        <v>-1421071</v>
      </c>
    </row>
    <row r="160" spans="1:11" hidden="1" outlineLevel="1" x14ac:dyDescent="0.25">
      <c r="A160" s="2" t="s">
        <v>150</v>
      </c>
      <c r="B160" s="1">
        <v>-14507730</v>
      </c>
      <c r="C160" s="1">
        <v>0</v>
      </c>
      <c r="D160" s="1">
        <v>0</v>
      </c>
      <c r="E160" s="1">
        <v>6690119</v>
      </c>
      <c r="F160" s="1">
        <v>1134882</v>
      </c>
      <c r="G160" s="1">
        <v>7825001</v>
      </c>
      <c r="H160" s="1">
        <v>0</v>
      </c>
      <c r="I160" s="1">
        <v>-6682729</v>
      </c>
      <c r="J160" s="1">
        <v>-10149256</v>
      </c>
      <c r="K160" s="1">
        <v>3466527</v>
      </c>
    </row>
    <row r="161" spans="1:11" hidden="1" outlineLevel="1" x14ac:dyDescent="0.25">
      <c r="A161" s="2" t="s">
        <v>151</v>
      </c>
      <c r="B161" s="1">
        <v>-15412725</v>
      </c>
      <c r="C161" s="1">
        <v>0</v>
      </c>
      <c r="D161" s="1">
        <v>0</v>
      </c>
      <c r="E161" s="1">
        <v>9679060</v>
      </c>
      <c r="F161" s="1">
        <v>2107935</v>
      </c>
      <c r="G161" s="1">
        <v>11786995</v>
      </c>
      <c r="H161" s="1">
        <v>0</v>
      </c>
      <c r="I161" s="1">
        <v>-3625730</v>
      </c>
      <c r="J161" s="1">
        <v>-10566173</v>
      </c>
      <c r="K161" s="1">
        <v>6940443</v>
      </c>
    </row>
    <row r="162" spans="1:11" hidden="1" outlineLevel="1" x14ac:dyDescent="0.25">
      <c r="A162" s="2" t="s">
        <v>152</v>
      </c>
      <c r="B162" s="1">
        <v>-24035058</v>
      </c>
      <c r="C162" s="1">
        <v>0</v>
      </c>
      <c r="D162" s="1">
        <v>0</v>
      </c>
      <c r="E162" s="1">
        <v>11204750</v>
      </c>
      <c r="F162" s="1">
        <v>3264075</v>
      </c>
      <c r="G162" s="1">
        <v>14468825</v>
      </c>
      <c r="H162" s="1">
        <v>0</v>
      </c>
      <c r="I162" s="1">
        <v>-9566233</v>
      </c>
      <c r="J162" s="1">
        <v>-17778043</v>
      </c>
      <c r="K162" s="1">
        <v>8211810</v>
      </c>
    </row>
    <row r="163" spans="1:11" hidden="1" outlineLevel="1" x14ac:dyDescent="0.25">
      <c r="A163" s="2" t="s">
        <v>153</v>
      </c>
      <c r="B163" s="1">
        <v>-31243077</v>
      </c>
      <c r="C163" s="1">
        <v>0</v>
      </c>
      <c r="D163" s="1">
        <v>0</v>
      </c>
      <c r="E163" s="1">
        <v>8411142</v>
      </c>
      <c r="F163" s="1">
        <v>4626999</v>
      </c>
      <c r="G163" s="1">
        <v>13038141</v>
      </c>
      <c r="H163" s="1">
        <v>0</v>
      </c>
      <c r="I163" s="1">
        <v>-18204936</v>
      </c>
      <c r="J163" s="1">
        <v>-22256585</v>
      </c>
      <c r="K163" s="1">
        <v>4051649</v>
      </c>
    </row>
    <row r="164" spans="1:11" hidden="1" outlineLevel="1" x14ac:dyDescent="0.25">
      <c r="A164" s="2" t="s">
        <v>154</v>
      </c>
      <c r="B164" s="1">
        <v>-39399381</v>
      </c>
      <c r="C164" s="1">
        <v>0</v>
      </c>
      <c r="D164" s="1">
        <v>0</v>
      </c>
      <c r="E164" s="1">
        <v>11134584</v>
      </c>
      <c r="F164" s="1">
        <v>14742864</v>
      </c>
      <c r="G164" s="1">
        <v>25877448</v>
      </c>
      <c r="H164" s="1">
        <v>0</v>
      </c>
      <c r="I164" s="1">
        <v>-13521933</v>
      </c>
      <c r="J164" s="1">
        <v>-20030441</v>
      </c>
      <c r="K164" s="1">
        <v>6508508</v>
      </c>
    </row>
    <row r="165" spans="1:11" hidden="1" outlineLevel="1" x14ac:dyDescent="0.25">
      <c r="A165" s="2" t="s">
        <v>155</v>
      </c>
      <c r="B165" s="1">
        <v>-679977</v>
      </c>
      <c r="C165" s="1">
        <v>0</v>
      </c>
      <c r="D165" s="1">
        <v>0</v>
      </c>
      <c r="E165" s="1">
        <v>725486</v>
      </c>
      <c r="F165" s="1">
        <v>84393</v>
      </c>
      <c r="G165" s="1">
        <v>809879</v>
      </c>
      <c r="H165" s="1">
        <v>0</v>
      </c>
      <c r="I165" s="1">
        <v>129902</v>
      </c>
      <c r="J165" s="1">
        <v>-357283</v>
      </c>
      <c r="K165" s="1">
        <v>487185</v>
      </c>
    </row>
    <row r="166" spans="1:11" hidden="1" outlineLevel="1" x14ac:dyDescent="0.25">
      <c r="A166" s="2" t="s">
        <v>156</v>
      </c>
      <c r="B166" s="1">
        <v>-152660619</v>
      </c>
      <c r="C166" s="1">
        <v>0</v>
      </c>
      <c r="D166" s="1">
        <v>0</v>
      </c>
      <c r="E166" s="1">
        <v>59167796</v>
      </c>
      <c r="F166" s="1">
        <v>20845530</v>
      </c>
      <c r="G166" s="1">
        <v>80013326</v>
      </c>
      <c r="H166" s="1">
        <v>0</v>
      </c>
      <c r="I166" s="1">
        <v>-72647293</v>
      </c>
      <c r="J166" s="1">
        <v>-109113364</v>
      </c>
      <c r="K166" s="1">
        <v>36466071</v>
      </c>
    </row>
    <row r="167" spans="1:11" hidden="1" outlineLevel="1" x14ac:dyDescent="0.25">
      <c r="A167" s="2" t="s">
        <v>157</v>
      </c>
      <c r="B167" s="1">
        <v>-180585585</v>
      </c>
      <c r="C167" s="1">
        <v>0</v>
      </c>
      <c r="D167" s="1">
        <v>0</v>
      </c>
      <c r="E167" s="1">
        <v>41127223</v>
      </c>
      <c r="F167" s="1">
        <v>25126038</v>
      </c>
      <c r="G167" s="1">
        <v>66253261</v>
      </c>
      <c r="H167" s="1">
        <v>0</v>
      </c>
      <c r="I167" s="1">
        <v>-114332324</v>
      </c>
      <c r="J167" s="1">
        <v>-123503786</v>
      </c>
      <c r="K167" s="1">
        <v>9171462</v>
      </c>
    </row>
    <row r="168" spans="1:11" hidden="1" outlineLevel="1" x14ac:dyDescent="0.25">
      <c r="A168" s="2" t="s">
        <v>158</v>
      </c>
      <c r="B168" s="1">
        <v>-97723494</v>
      </c>
      <c r="C168" s="1">
        <v>0</v>
      </c>
      <c r="D168" s="1">
        <v>0</v>
      </c>
      <c r="E168" s="1">
        <v>21004937</v>
      </c>
      <c r="F168" s="1">
        <v>19767645</v>
      </c>
      <c r="G168" s="1">
        <v>40772582</v>
      </c>
      <c r="H168" s="1">
        <v>0</v>
      </c>
      <c r="I168" s="1">
        <v>-56950912</v>
      </c>
      <c r="J168" s="1">
        <v>-64820286</v>
      </c>
      <c r="K168" s="1">
        <v>7869374</v>
      </c>
    </row>
    <row r="169" spans="1:11" hidden="1" outlineLevel="1" x14ac:dyDescent="0.25">
      <c r="A169" s="2" t="s">
        <v>159</v>
      </c>
      <c r="B169" s="1">
        <v>-35612028</v>
      </c>
      <c r="C169" s="1">
        <v>0</v>
      </c>
      <c r="D169" s="1">
        <v>0</v>
      </c>
      <c r="E169" s="1">
        <v>11973256</v>
      </c>
      <c r="F169" s="1">
        <v>8556786</v>
      </c>
      <c r="G169" s="1">
        <v>20530042</v>
      </c>
      <c r="H169" s="1">
        <v>0</v>
      </c>
      <c r="I169" s="1">
        <v>-15081986</v>
      </c>
      <c r="J169" s="1">
        <v>-21766114</v>
      </c>
      <c r="K169" s="1">
        <v>6684128</v>
      </c>
    </row>
    <row r="170" spans="1:11" hidden="1" outlineLevel="1" x14ac:dyDescent="0.25">
      <c r="A170" s="2" t="s">
        <v>160</v>
      </c>
      <c r="B170" s="1">
        <v>-11239119</v>
      </c>
      <c r="C170" s="1">
        <v>0</v>
      </c>
      <c r="D170" s="1">
        <v>0</v>
      </c>
      <c r="E170" s="1">
        <v>6552253</v>
      </c>
      <c r="F170" s="1">
        <v>1668897</v>
      </c>
      <c r="G170" s="1">
        <v>8221150</v>
      </c>
      <c r="H170" s="1">
        <v>0</v>
      </c>
      <c r="I170" s="1">
        <v>-3017969</v>
      </c>
      <c r="J170" s="1">
        <v>-7678278</v>
      </c>
      <c r="K170" s="1">
        <v>4660309</v>
      </c>
    </row>
    <row r="171" spans="1:11" hidden="1" outlineLevel="1" x14ac:dyDescent="0.25">
      <c r="A171" s="2" t="s">
        <v>161</v>
      </c>
      <c r="B171" s="1">
        <v>-234973719</v>
      </c>
      <c r="C171" s="1">
        <v>0</v>
      </c>
      <c r="D171" s="1">
        <v>0</v>
      </c>
      <c r="E171" s="1">
        <v>9807663</v>
      </c>
      <c r="F171" s="1">
        <v>61307073</v>
      </c>
      <c r="G171" s="1">
        <v>71114736</v>
      </c>
      <c r="H171" s="1">
        <v>0</v>
      </c>
      <c r="I171" s="1">
        <v>-163858983</v>
      </c>
      <c r="J171" s="1">
        <v>-167359562</v>
      </c>
      <c r="K171" s="1">
        <v>3500579</v>
      </c>
    </row>
    <row r="172" spans="1:11" hidden="1" outlineLevel="1" x14ac:dyDescent="0.25">
      <c r="A172" s="2" t="s">
        <v>162</v>
      </c>
      <c r="B172" s="1">
        <v>-12819159</v>
      </c>
      <c r="C172" s="1">
        <v>0</v>
      </c>
      <c r="D172" s="1">
        <v>0</v>
      </c>
      <c r="E172" s="1">
        <v>0</v>
      </c>
      <c r="F172" s="1">
        <v>2710458</v>
      </c>
      <c r="G172" s="1">
        <v>2710458</v>
      </c>
      <c r="H172" s="1">
        <v>0</v>
      </c>
      <c r="I172" s="1">
        <v>-10108701</v>
      </c>
      <c r="J172" s="1">
        <v>-10108746</v>
      </c>
      <c r="K172" s="1">
        <v>45</v>
      </c>
    </row>
    <row r="173" spans="1:11" hidden="1" outlineLevel="1" x14ac:dyDescent="0.25">
      <c r="A173" s="2" t="s">
        <v>163</v>
      </c>
      <c r="B173" s="1">
        <v>-27935361</v>
      </c>
      <c r="C173" s="1">
        <v>0</v>
      </c>
      <c r="D173" s="1">
        <v>0</v>
      </c>
      <c r="E173" s="1">
        <v>0</v>
      </c>
      <c r="F173" s="1">
        <v>11132739</v>
      </c>
      <c r="G173" s="1">
        <v>11132739</v>
      </c>
      <c r="H173" s="1">
        <v>0</v>
      </c>
      <c r="I173" s="1">
        <v>-16802622</v>
      </c>
      <c r="J173" s="1">
        <v>-16802622</v>
      </c>
      <c r="K173" s="1">
        <v>0</v>
      </c>
    </row>
    <row r="174" spans="1:11" hidden="1" outlineLevel="1" x14ac:dyDescent="0.25">
      <c r="A174" s="2" t="s">
        <v>164</v>
      </c>
      <c r="B174" s="1">
        <v>0</v>
      </c>
      <c r="C174" s="1">
        <v>0</v>
      </c>
      <c r="D174" s="1">
        <v>0</v>
      </c>
      <c r="E174" s="1">
        <v>861733</v>
      </c>
      <c r="F174" s="1">
        <v>0</v>
      </c>
      <c r="G174" s="1">
        <v>861733</v>
      </c>
      <c r="H174" s="1">
        <v>0</v>
      </c>
      <c r="I174" s="1">
        <v>861733</v>
      </c>
      <c r="J174" s="1">
        <v>367990</v>
      </c>
      <c r="K174" s="1">
        <v>493743</v>
      </c>
    </row>
    <row r="175" spans="1:11" hidden="1" outlineLevel="1" x14ac:dyDescent="0.25">
      <c r="A175" s="2" t="s">
        <v>165</v>
      </c>
      <c r="B175" s="1">
        <v>-9341091</v>
      </c>
      <c r="C175" s="1">
        <v>0</v>
      </c>
      <c r="D175" s="1">
        <v>0</v>
      </c>
      <c r="E175" s="1">
        <v>7226637</v>
      </c>
      <c r="F175" s="1">
        <v>1389780</v>
      </c>
      <c r="G175" s="1">
        <v>8616417</v>
      </c>
      <c r="H175" s="1">
        <v>0</v>
      </c>
      <c r="I175" s="1">
        <v>-724674</v>
      </c>
      <c r="J175" s="1">
        <v>-4392006</v>
      </c>
      <c r="K175" s="1">
        <v>3667332</v>
      </c>
    </row>
    <row r="176" spans="1:11" hidden="1" outlineLevel="1" x14ac:dyDescent="0.25">
      <c r="A176" s="2" t="s">
        <v>166</v>
      </c>
      <c r="B176" s="1">
        <v>-1254762</v>
      </c>
      <c r="C176" s="1">
        <v>0</v>
      </c>
      <c r="D176" s="1">
        <v>0</v>
      </c>
      <c r="E176" s="1">
        <v>63050</v>
      </c>
      <c r="F176" s="1">
        <v>203580</v>
      </c>
      <c r="G176" s="1">
        <v>266630</v>
      </c>
      <c r="H176" s="1">
        <v>0</v>
      </c>
      <c r="I176" s="1">
        <v>-988132</v>
      </c>
      <c r="J176" s="1">
        <v>-712584</v>
      </c>
      <c r="K176" s="1">
        <v>-275548</v>
      </c>
    </row>
    <row r="177" spans="1:11" hidden="1" outlineLevel="1" x14ac:dyDescent="0.25">
      <c r="A177" s="2" t="s">
        <v>167</v>
      </c>
      <c r="B177" s="1">
        <v>-8082126</v>
      </c>
      <c r="C177" s="1">
        <v>0</v>
      </c>
      <c r="D177" s="1">
        <v>0</v>
      </c>
      <c r="E177" s="1">
        <v>579000</v>
      </c>
      <c r="F177" s="1">
        <v>2891205</v>
      </c>
      <c r="G177" s="1">
        <v>3470205</v>
      </c>
      <c r="H177" s="1">
        <v>0</v>
      </c>
      <c r="I177" s="1">
        <v>-4611921</v>
      </c>
      <c r="J177" s="1">
        <v>-5192982</v>
      </c>
      <c r="K177" s="1">
        <v>581061</v>
      </c>
    </row>
    <row r="178" spans="1:11" hidden="1" outlineLevel="1" x14ac:dyDescent="0.25">
      <c r="A178" s="2" t="s">
        <v>168</v>
      </c>
      <c r="B178" s="1">
        <v>-29779092</v>
      </c>
      <c r="C178" s="1">
        <v>0</v>
      </c>
      <c r="D178" s="1">
        <v>0</v>
      </c>
      <c r="E178" s="1">
        <v>8848361</v>
      </c>
      <c r="F178" s="1">
        <v>2883591</v>
      </c>
      <c r="G178" s="1">
        <v>11731952</v>
      </c>
      <c r="H178" s="1">
        <v>0</v>
      </c>
      <c r="I178" s="1">
        <v>-18047140</v>
      </c>
      <c r="J178" s="1">
        <v>-21068672</v>
      </c>
      <c r="K178" s="1">
        <v>3021532</v>
      </c>
    </row>
    <row r="179" spans="1:11" hidden="1" outlineLevel="1" x14ac:dyDescent="0.25">
      <c r="A179" s="2" t="s">
        <v>169</v>
      </c>
      <c r="B179" s="1">
        <v>0</v>
      </c>
      <c r="C179" s="1">
        <v>0</v>
      </c>
      <c r="D179" s="1">
        <v>0</v>
      </c>
      <c r="E179" s="1">
        <v>68976</v>
      </c>
      <c r="F179" s="1">
        <v>0</v>
      </c>
      <c r="G179" s="1">
        <v>68976</v>
      </c>
      <c r="H179" s="1">
        <v>0</v>
      </c>
      <c r="I179" s="1">
        <v>68976</v>
      </c>
      <c r="J179" s="1">
        <v>68840</v>
      </c>
      <c r="K179" s="1">
        <v>136</v>
      </c>
    </row>
    <row r="180" spans="1:11" hidden="1" outlineLevel="1" x14ac:dyDescent="0.25">
      <c r="A180" s="2" t="s">
        <v>170</v>
      </c>
      <c r="B180" s="1">
        <v>-8514000</v>
      </c>
      <c r="C180" s="1">
        <v>0</v>
      </c>
      <c r="D180" s="1">
        <v>0</v>
      </c>
      <c r="E180" s="1">
        <v>5854739</v>
      </c>
      <c r="F180" s="1">
        <v>1665693</v>
      </c>
      <c r="G180" s="1">
        <v>7520432</v>
      </c>
      <c r="H180" s="1">
        <v>0</v>
      </c>
      <c r="I180" s="1">
        <v>-993568</v>
      </c>
      <c r="J180" s="1">
        <v>-3449075</v>
      </c>
      <c r="K180" s="1">
        <v>2455507</v>
      </c>
    </row>
    <row r="181" spans="1:11" hidden="1" outlineLevel="1" x14ac:dyDescent="0.25">
      <c r="A181" s="2" t="s">
        <v>171</v>
      </c>
      <c r="B181" s="1">
        <v>-13552002</v>
      </c>
      <c r="C181" s="1">
        <v>0</v>
      </c>
      <c r="D181" s="1">
        <v>0</v>
      </c>
      <c r="E181" s="1">
        <v>0</v>
      </c>
      <c r="F181" s="1">
        <v>9214434</v>
      </c>
      <c r="G181" s="1">
        <v>9214434</v>
      </c>
      <c r="H181" s="1">
        <v>0</v>
      </c>
      <c r="I181" s="1">
        <v>-4337568</v>
      </c>
      <c r="J181" s="1">
        <v>-4337565</v>
      </c>
      <c r="K181" s="1">
        <v>-3</v>
      </c>
    </row>
    <row r="182" spans="1:11" hidden="1" outlineLevel="1" x14ac:dyDescent="0.25">
      <c r="A182" s="2" t="s">
        <v>172</v>
      </c>
      <c r="B182" s="1">
        <v>0</v>
      </c>
      <c r="C182" s="1">
        <v>0</v>
      </c>
      <c r="D182" s="1">
        <v>0</v>
      </c>
      <c r="E182" s="1">
        <v>8365</v>
      </c>
      <c r="F182" s="1">
        <v>1674729</v>
      </c>
      <c r="G182" s="1">
        <v>1683094</v>
      </c>
      <c r="H182" s="1">
        <v>0</v>
      </c>
      <c r="I182" s="1">
        <v>1683094</v>
      </c>
      <c r="J182" s="1">
        <v>1235826</v>
      </c>
      <c r="K182" s="1">
        <v>447268</v>
      </c>
    </row>
    <row r="183" spans="1:11" hidden="1" outlineLevel="1" x14ac:dyDescent="0.25">
      <c r="A183" s="2" t="s">
        <v>173</v>
      </c>
      <c r="B183" s="1">
        <v>-200677770</v>
      </c>
      <c r="C183" s="1">
        <v>0</v>
      </c>
      <c r="D183" s="1">
        <v>0</v>
      </c>
      <c r="E183" s="1">
        <v>94330763</v>
      </c>
      <c r="F183" s="1">
        <v>50613543</v>
      </c>
      <c r="G183" s="1">
        <v>144944306</v>
      </c>
      <c r="H183" s="1">
        <v>0</v>
      </c>
      <c r="I183" s="1">
        <v>-55733464</v>
      </c>
      <c r="J183" s="1">
        <v>-106983957</v>
      </c>
      <c r="K183" s="1">
        <v>51250493</v>
      </c>
    </row>
    <row r="184" spans="1:11" hidden="1" outlineLevel="1" x14ac:dyDescent="0.25">
      <c r="A184" s="2" t="s">
        <v>174</v>
      </c>
      <c r="B184" s="1">
        <v>-28617111</v>
      </c>
      <c r="C184" s="1">
        <v>0</v>
      </c>
      <c r="D184" s="1">
        <v>0</v>
      </c>
      <c r="E184" s="1">
        <v>120477</v>
      </c>
      <c r="F184" s="1">
        <v>8259552</v>
      </c>
      <c r="G184" s="1">
        <v>8380029</v>
      </c>
      <c r="H184" s="1">
        <v>0</v>
      </c>
      <c r="I184" s="1">
        <v>-20237082</v>
      </c>
      <c r="J184" s="1">
        <v>-20923317</v>
      </c>
      <c r="K184" s="1">
        <v>686235</v>
      </c>
    </row>
    <row r="185" spans="1:11" hidden="1" outlineLevel="1" x14ac:dyDescent="0.25">
      <c r="A185" s="2" t="s">
        <v>175</v>
      </c>
      <c r="B185" s="1">
        <v>-3237237</v>
      </c>
      <c r="C185" s="1">
        <v>0</v>
      </c>
      <c r="D185" s="1">
        <v>0</v>
      </c>
      <c r="E185" s="1">
        <v>1257933</v>
      </c>
      <c r="F185" s="1">
        <v>452475</v>
      </c>
      <c r="G185" s="1">
        <v>1710408</v>
      </c>
      <c r="H185" s="1">
        <v>0</v>
      </c>
      <c r="I185" s="1">
        <v>-1526829</v>
      </c>
      <c r="J185" s="1">
        <v>-1442986</v>
      </c>
      <c r="K185" s="1">
        <v>-83843</v>
      </c>
    </row>
    <row r="186" spans="1:11" hidden="1" outlineLevel="1" x14ac:dyDescent="0.25">
      <c r="A186" s="2" t="s">
        <v>176</v>
      </c>
      <c r="B186" s="1">
        <v>-98909910</v>
      </c>
      <c r="C186" s="1">
        <v>0</v>
      </c>
      <c r="D186" s="1">
        <v>0</v>
      </c>
      <c r="E186" s="1">
        <v>30709452</v>
      </c>
      <c r="F186" s="1">
        <v>15320412</v>
      </c>
      <c r="G186" s="1">
        <v>46029864</v>
      </c>
      <c r="H186" s="1">
        <v>0</v>
      </c>
      <c r="I186" s="1">
        <v>-52880046</v>
      </c>
      <c r="J186" s="1">
        <v>-62033355</v>
      </c>
      <c r="K186" s="1">
        <v>9153309</v>
      </c>
    </row>
    <row r="187" spans="1:11" hidden="1" outlineLevel="1" x14ac:dyDescent="0.25">
      <c r="A187" s="2" t="s">
        <v>177</v>
      </c>
      <c r="B187" s="1">
        <v>-23623425</v>
      </c>
      <c r="C187" s="1">
        <v>0</v>
      </c>
      <c r="D187" s="1">
        <v>0</v>
      </c>
      <c r="E187" s="1">
        <v>3662261</v>
      </c>
      <c r="F187" s="1">
        <v>7021791</v>
      </c>
      <c r="G187" s="1">
        <v>10684052</v>
      </c>
      <c r="H187" s="1">
        <v>0</v>
      </c>
      <c r="I187" s="1">
        <v>-12939373</v>
      </c>
      <c r="J187" s="1">
        <v>-17381430</v>
      </c>
      <c r="K187" s="1">
        <v>4442057</v>
      </c>
    </row>
    <row r="188" spans="1:11" hidden="1" outlineLevel="1" x14ac:dyDescent="0.25">
      <c r="A188" s="2" t="s">
        <v>178</v>
      </c>
      <c r="B188" s="1">
        <v>-6477813</v>
      </c>
      <c r="C188" s="1">
        <v>0</v>
      </c>
      <c r="D188" s="1">
        <v>0</v>
      </c>
      <c r="E188" s="1">
        <v>0</v>
      </c>
      <c r="F188" s="1">
        <v>2604159</v>
      </c>
      <c r="G188" s="1">
        <v>2604159</v>
      </c>
      <c r="H188" s="1">
        <v>0</v>
      </c>
      <c r="I188" s="1">
        <v>-3873654</v>
      </c>
      <c r="J188" s="1">
        <v>-3873654</v>
      </c>
      <c r="K188" s="1">
        <v>0</v>
      </c>
    </row>
    <row r="189" spans="1:11" hidden="1" outlineLevel="1" x14ac:dyDescent="0.25">
      <c r="A189" s="2" t="s">
        <v>179</v>
      </c>
      <c r="B189" s="1">
        <v>-3451680</v>
      </c>
      <c r="C189" s="1">
        <v>0</v>
      </c>
      <c r="D189" s="1">
        <v>0</v>
      </c>
      <c r="E189" s="1">
        <v>0</v>
      </c>
      <c r="F189" s="1">
        <v>1677501</v>
      </c>
      <c r="G189" s="1">
        <v>1677501</v>
      </c>
      <c r="H189" s="1">
        <v>0</v>
      </c>
      <c r="I189" s="1">
        <v>-1774179</v>
      </c>
      <c r="J189" s="1">
        <v>-2038680</v>
      </c>
      <c r="K189" s="1">
        <v>264501</v>
      </c>
    </row>
    <row r="190" spans="1:11" hidden="1" outlineLevel="1" x14ac:dyDescent="0.25">
      <c r="A190" s="2" t="s">
        <v>180</v>
      </c>
      <c r="B190" s="1">
        <v>-30627126</v>
      </c>
      <c r="C190" s="1">
        <v>0</v>
      </c>
      <c r="D190" s="1">
        <v>0</v>
      </c>
      <c r="E190" s="1">
        <v>16848629</v>
      </c>
      <c r="F190" s="1">
        <v>1406646</v>
      </c>
      <c r="G190" s="1">
        <v>18255275</v>
      </c>
      <c r="H190" s="1">
        <v>0</v>
      </c>
      <c r="I190" s="1">
        <v>-12371851</v>
      </c>
      <c r="J190" s="1">
        <v>142241311</v>
      </c>
      <c r="K190" s="1">
        <v>-154613162</v>
      </c>
    </row>
    <row r="191" spans="1:11" hidden="1" outlineLevel="1" x14ac:dyDescent="0.25">
      <c r="A191" s="2" t="s">
        <v>181</v>
      </c>
      <c r="B191" s="1">
        <v>-13572090</v>
      </c>
      <c r="C191" s="1">
        <v>0</v>
      </c>
      <c r="D191" s="1">
        <v>0</v>
      </c>
      <c r="E191" s="1">
        <v>14945985</v>
      </c>
      <c r="F191" s="1">
        <v>0</v>
      </c>
      <c r="G191" s="1">
        <v>14945985</v>
      </c>
      <c r="H191" s="1">
        <v>0</v>
      </c>
      <c r="I191" s="1">
        <v>1373895</v>
      </c>
      <c r="J191" s="1">
        <v>124137</v>
      </c>
      <c r="K191" s="1">
        <v>1249758</v>
      </c>
    </row>
    <row r="192" spans="1:11" hidden="1" outlineLevel="1" x14ac:dyDescent="0.25">
      <c r="A192" s="2" t="s">
        <v>182</v>
      </c>
      <c r="B192" s="1">
        <v>-19564524</v>
      </c>
      <c r="C192" s="1">
        <v>0</v>
      </c>
      <c r="D192" s="1">
        <v>0</v>
      </c>
      <c r="E192" s="1">
        <v>4303857</v>
      </c>
      <c r="F192" s="1">
        <v>4711302</v>
      </c>
      <c r="G192" s="1">
        <v>9015159</v>
      </c>
      <c r="H192" s="1">
        <v>6597837</v>
      </c>
      <c r="I192" s="1">
        <v>-3951528</v>
      </c>
      <c r="J192" s="1">
        <v>-4211601</v>
      </c>
      <c r="K192" s="1">
        <v>260073</v>
      </c>
    </row>
    <row r="193" spans="1:11" hidden="1" outlineLevel="1" x14ac:dyDescent="0.25">
      <c r="A193" s="2" t="s">
        <v>183</v>
      </c>
      <c r="B193" s="1">
        <v>-26478801</v>
      </c>
      <c r="C193" s="1">
        <v>0</v>
      </c>
      <c r="D193" s="1">
        <v>0</v>
      </c>
      <c r="E193" s="1">
        <v>2795221</v>
      </c>
      <c r="F193" s="1">
        <v>6801399</v>
      </c>
      <c r="G193" s="1">
        <v>9596620</v>
      </c>
      <c r="H193" s="1">
        <v>5713164</v>
      </c>
      <c r="I193" s="1">
        <v>-11169017</v>
      </c>
      <c r="J193" s="1">
        <v>-11563074</v>
      </c>
      <c r="K193" s="1">
        <v>394057</v>
      </c>
    </row>
    <row r="194" spans="1:11" hidden="1" outlineLevel="1" x14ac:dyDescent="0.25">
      <c r="A194" s="2" t="s">
        <v>184</v>
      </c>
      <c r="B194" s="1">
        <v>0</v>
      </c>
      <c r="C194" s="1">
        <v>0</v>
      </c>
      <c r="D194" s="1">
        <v>0</v>
      </c>
      <c r="E194" s="1">
        <v>31668</v>
      </c>
      <c r="F194" s="1">
        <v>0</v>
      </c>
      <c r="G194" s="1">
        <v>31668</v>
      </c>
      <c r="H194" s="1">
        <v>952499366</v>
      </c>
      <c r="I194" s="1">
        <v>952531034</v>
      </c>
      <c r="J194" s="1">
        <v>715690494</v>
      </c>
      <c r="K194" s="1">
        <v>236840540</v>
      </c>
    </row>
    <row r="195" spans="1:11" collapsed="1" x14ac:dyDescent="0.25">
      <c r="A195" s="11" t="s">
        <v>185</v>
      </c>
      <c r="B195" s="4">
        <v>-70295226</v>
      </c>
      <c r="C195" s="4">
        <v>44609840</v>
      </c>
      <c r="D195" s="4">
        <v>0</v>
      </c>
      <c r="E195" s="4">
        <v>25559968</v>
      </c>
      <c r="F195" s="4">
        <v>2201850</v>
      </c>
      <c r="G195" s="4">
        <v>72371658</v>
      </c>
      <c r="H195" s="4">
        <v>0</v>
      </c>
      <c r="I195" s="4">
        <v>2076432</v>
      </c>
      <c r="J195" s="4">
        <v>4184219</v>
      </c>
      <c r="K195" s="4">
        <v>-2107787</v>
      </c>
    </row>
    <row r="196" spans="1:11" hidden="1" outlineLevel="1" x14ac:dyDescent="0.25">
      <c r="A196" s="2" t="s">
        <v>186</v>
      </c>
      <c r="B196" s="1">
        <v>-65835635</v>
      </c>
      <c r="C196" s="1">
        <v>44609840</v>
      </c>
      <c r="D196" s="1">
        <v>0</v>
      </c>
      <c r="E196" s="1">
        <v>18594499</v>
      </c>
      <c r="F196" s="1">
        <v>0</v>
      </c>
      <c r="G196" s="1">
        <v>63204339</v>
      </c>
      <c r="H196" s="1">
        <v>0</v>
      </c>
      <c r="I196" s="1">
        <v>-2631296</v>
      </c>
      <c r="J196" s="1">
        <v>-3521288</v>
      </c>
      <c r="K196" s="1">
        <v>889992</v>
      </c>
    </row>
    <row r="197" spans="1:11" hidden="1" outlineLevel="1" x14ac:dyDescent="0.25">
      <c r="A197" s="2" t="s">
        <v>187</v>
      </c>
      <c r="B197" s="1">
        <v>-1628341</v>
      </c>
      <c r="C197" s="1">
        <v>0</v>
      </c>
      <c r="D197" s="1">
        <v>0</v>
      </c>
      <c r="E197" s="1">
        <v>2530931</v>
      </c>
      <c r="F197" s="1">
        <v>1286334</v>
      </c>
      <c r="G197" s="1">
        <v>3817265</v>
      </c>
      <c r="H197" s="1">
        <v>0</v>
      </c>
      <c r="I197" s="1">
        <v>2188924</v>
      </c>
      <c r="J197" s="1">
        <v>1391334</v>
      </c>
      <c r="K197" s="1">
        <v>797590</v>
      </c>
    </row>
    <row r="198" spans="1:11" hidden="1" outlineLevel="1" x14ac:dyDescent="0.25">
      <c r="A198" s="2" t="s">
        <v>188</v>
      </c>
      <c r="B198" s="1">
        <v>-2831250</v>
      </c>
      <c r="C198" s="1">
        <v>0</v>
      </c>
      <c r="D198" s="1">
        <v>0</v>
      </c>
      <c r="E198" s="1">
        <v>4434538</v>
      </c>
      <c r="F198" s="1">
        <v>915516</v>
      </c>
      <c r="G198" s="1">
        <v>5350054</v>
      </c>
      <c r="H198" s="1">
        <v>0</v>
      </c>
      <c r="I198" s="1">
        <v>2518804</v>
      </c>
      <c r="J198" s="1">
        <v>6314173</v>
      </c>
      <c r="K198" s="1">
        <v>-3795369</v>
      </c>
    </row>
    <row r="199" spans="1:11" collapsed="1" x14ac:dyDescent="0.25">
      <c r="A199" s="2"/>
      <c r="B199" s="1"/>
      <c r="C199" s="1"/>
      <c r="D199" s="1"/>
      <c r="E199" s="1"/>
      <c r="F199" s="1"/>
      <c r="H199" s="42" t="s">
        <v>230</v>
      </c>
      <c r="I199" s="13">
        <v>359054700</v>
      </c>
      <c r="J199" s="13">
        <v>564118253.5</v>
      </c>
      <c r="K199" s="13">
        <v>-205063553.5</v>
      </c>
    </row>
    <row r="200" spans="1:11" s="1" customFormat="1" x14ac:dyDescent="0.25">
      <c r="B200" s="1" t="s">
        <v>278</v>
      </c>
      <c r="C200" s="1" t="s">
        <v>278</v>
      </c>
      <c r="D200" s="1" t="s">
        <v>278</v>
      </c>
      <c r="E200" s="1" t="s">
        <v>278</v>
      </c>
      <c r="F200" s="1" t="s">
        <v>278</v>
      </c>
      <c r="G200" s="1" t="s">
        <v>278</v>
      </c>
      <c r="H200" s="1" t="s">
        <v>278</v>
      </c>
      <c r="I200" s="1" t="s">
        <v>278</v>
      </c>
      <c r="J200" s="1" t="s">
        <v>278</v>
      </c>
    </row>
    <row r="201" spans="1:11" x14ac:dyDescent="0.25">
      <c r="A201" s="11" t="s">
        <v>189</v>
      </c>
      <c r="B201" s="4">
        <v>-181347075</v>
      </c>
      <c r="C201" s="4">
        <v>33743005</v>
      </c>
      <c r="D201" s="4">
        <v>0</v>
      </c>
      <c r="E201" s="4">
        <v>117625196</v>
      </c>
      <c r="F201" s="4">
        <v>12264138</v>
      </c>
      <c r="G201" s="4">
        <v>163632339</v>
      </c>
      <c r="H201" s="4">
        <v>0</v>
      </c>
      <c r="I201" s="4">
        <v>-17714736</v>
      </c>
      <c r="J201" s="4">
        <v>-12602240</v>
      </c>
      <c r="K201" s="4">
        <v>-5112496</v>
      </c>
    </row>
    <row r="202" spans="1:11" hidden="1" outlineLevel="1" x14ac:dyDescent="0.25">
      <c r="A202" s="2" t="s">
        <v>190</v>
      </c>
      <c r="B202" s="1">
        <v>-172017981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-172017981</v>
      </c>
      <c r="J202" s="1">
        <v>-166515000</v>
      </c>
      <c r="K202" s="1">
        <v>-5502981</v>
      </c>
    </row>
    <row r="203" spans="1:11" hidden="1" outlineLevel="1" x14ac:dyDescent="0.25">
      <c r="A203" s="2" t="s">
        <v>191</v>
      </c>
      <c r="B203" s="1">
        <v>0</v>
      </c>
      <c r="C203" s="1">
        <v>49980</v>
      </c>
      <c r="D203" s="1">
        <v>0</v>
      </c>
      <c r="E203" s="1">
        <v>54947842</v>
      </c>
      <c r="F203" s="1">
        <v>0</v>
      </c>
      <c r="G203" s="1">
        <v>54997822</v>
      </c>
      <c r="H203" s="1">
        <v>0</v>
      </c>
      <c r="I203" s="1">
        <v>54997822</v>
      </c>
      <c r="J203" s="1">
        <v>53366499</v>
      </c>
      <c r="K203" s="1">
        <v>1631323</v>
      </c>
    </row>
    <row r="204" spans="1:11" hidden="1" outlineLevel="1" x14ac:dyDescent="0.25">
      <c r="A204" s="2" t="s">
        <v>192</v>
      </c>
      <c r="B204" s="1">
        <v>0</v>
      </c>
      <c r="C204" s="1">
        <v>0</v>
      </c>
      <c r="D204" s="1">
        <v>0</v>
      </c>
      <c r="E204" s="1">
        <v>40047528</v>
      </c>
      <c r="F204" s="1">
        <v>0</v>
      </c>
      <c r="G204" s="1">
        <v>40047528</v>
      </c>
      <c r="H204" s="1">
        <v>0</v>
      </c>
      <c r="I204" s="1">
        <v>40047528</v>
      </c>
      <c r="J204" s="1">
        <v>45000000</v>
      </c>
      <c r="K204" s="1">
        <v>-4952472</v>
      </c>
    </row>
    <row r="205" spans="1:11" hidden="1" outlineLevel="1" x14ac:dyDescent="0.25">
      <c r="A205" s="2" t="s">
        <v>193</v>
      </c>
      <c r="B205" s="1">
        <v>-9329094</v>
      </c>
      <c r="C205" s="1">
        <v>33693025</v>
      </c>
      <c r="D205" s="1">
        <v>0</v>
      </c>
      <c r="E205" s="1">
        <v>22034626</v>
      </c>
      <c r="F205" s="1">
        <v>0</v>
      </c>
      <c r="G205" s="1">
        <v>55727651</v>
      </c>
      <c r="H205" s="1">
        <v>0</v>
      </c>
      <c r="I205" s="1">
        <v>46398557</v>
      </c>
      <c r="J205" s="1">
        <v>43517284</v>
      </c>
      <c r="K205" s="1">
        <v>2881273</v>
      </c>
    </row>
    <row r="206" spans="1:11" hidden="1" outlineLevel="1" x14ac:dyDescent="0.25">
      <c r="A206" s="2" t="s">
        <v>194</v>
      </c>
      <c r="B206" s="1">
        <v>0</v>
      </c>
      <c r="C206" s="1">
        <v>0</v>
      </c>
      <c r="D206" s="1">
        <v>0</v>
      </c>
      <c r="E206" s="1">
        <v>595200</v>
      </c>
      <c r="F206" s="1">
        <v>0</v>
      </c>
      <c r="G206" s="1">
        <v>595200</v>
      </c>
      <c r="H206" s="1">
        <v>0</v>
      </c>
      <c r="I206" s="1">
        <v>595200</v>
      </c>
      <c r="J206" s="1">
        <v>0</v>
      </c>
      <c r="K206" s="1">
        <v>595200</v>
      </c>
    </row>
    <row r="207" spans="1:11" hidden="1" outlineLevel="1" x14ac:dyDescent="0.25">
      <c r="A207" s="2" t="s">
        <v>195</v>
      </c>
      <c r="B207" s="1">
        <v>0</v>
      </c>
      <c r="C207" s="1">
        <v>0</v>
      </c>
      <c r="D207" s="1">
        <v>0</v>
      </c>
      <c r="E207" s="1">
        <v>0</v>
      </c>
      <c r="F207" s="1">
        <v>12264138</v>
      </c>
      <c r="G207" s="1">
        <v>12264138</v>
      </c>
      <c r="H207" s="1">
        <v>0</v>
      </c>
      <c r="I207" s="1">
        <v>12264138</v>
      </c>
      <c r="J207" s="1">
        <v>12028977</v>
      </c>
      <c r="K207" s="1">
        <v>235161</v>
      </c>
    </row>
    <row r="208" spans="1:11" collapsed="1" x14ac:dyDescent="0.25">
      <c r="A208" s="11" t="s">
        <v>196</v>
      </c>
      <c r="B208" s="4">
        <v>-349223526</v>
      </c>
      <c r="C208" s="4">
        <v>0</v>
      </c>
      <c r="D208" s="4">
        <v>0</v>
      </c>
      <c r="E208" s="4">
        <v>303057184</v>
      </c>
      <c r="F208" s="4">
        <v>13969764</v>
      </c>
      <c r="G208" s="4">
        <v>317026948</v>
      </c>
      <c r="H208" s="4">
        <v>-1052324</v>
      </c>
      <c r="I208" s="4">
        <v>-33248902</v>
      </c>
      <c r="J208" s="4">
        <v>-20688016</v>
      </c>
      <c r="K208" s="4">
        <v>-12560886</v>
      </c>
    </row>
    <row r="209" spans="1:11" hidden="1" outlineLevel="1" x14ac:dyDescent="0.25">
      <c r="A209" s="2" t="s">
        <v>197</v>
      </c>
      <c r="B209" s="1">
        <v>-349223526</v>
      </c>
      <c r="C209" s="1">
        <v>0</v>
      </c>
      <c r="D209" s="1">
        <v>0</v>
      </c>
      <c r="E209" s="1">
        <v>37900</v>
      </c>
      <c r="F209" s="1">
        <v>0</v>
      </c>
      <c r="G209" s="1">
        <v>37900</v>
      </c>
      <c r="H209" s="1">
        <v>0</v>
      </c>
      <c r="I209" s="1">
        <v>-349185626</v>
      </c>
      <c r="J209" s="1">
        <v>-343400000</v>
      </c>
      <c r="K209" s="1">
        <v>-5785626</v>
      </c>
    </row>
    <row r="210" spans="1:11" hidden="1" outlineLevel="1" x14ac:dyDescent="0.25">
      <c r="A210" s="2" t="s">
        <v>198</v>
      </c>
      <c r="B210" s="1">
        <v>0</v>
      </c>
      <c r="C210" s="1">
        <v>0</v>
      </c>
      <c r="D210" s="1">
        <v>0</v>
      </c>
      <c r="E210" s="1">
        <v>81575057</v>
      </c>
      <c r="F210" s="1">
        <v>0</v>
      </c>
      <c r="G210" s="1">
        <v>81575057</v>
      </c>
      <c r="H210" s="1">
        <v>0</v>
      </c>
      <c r="I210" s="1">
        <v>81575057</v>
      </c>
      <c r="J210" s="1">
        <v>91940925</v>
      </c>
      <c r="K210" s="1">
        <v>-10365868</v>
      </c>
    </row>
    <row r="211" spans="1:11" hidden="1" outlineLevel="1" x14ac:dyDescent="0.25">
      <c r="A211" s="2" t="s">
        <v>199</v>
      </c>
      <c r="B211" s="1">
        <v>0</v>
      </c>
      <c r="C211" s="1">
        <v>0</v>
      </c>
      <c r="D211" s="1">
        <v>0</v>
      </c>
      <c r="E211" s="1">
        <v>159175394</v>
      </c>
      <c r="F211" s="1">
        <v>0</v>
      </c>
      <c r="G211" s="1">
        <v>159175394</v>
      </c>
      <c r="H211" s="1">
        <v>0</v>
      </c>
      <c r="I211" s="1">
        <v>159175394</v>
      </c>
      <c r="J211" s="1">
        <v>176000000</v>
      </c>
      <c r="K211" s="1">
        <v>-16824606</v>
      </c>
    </row>
    <row r="212" spans="1:11" hidden="1" outlineLevel="1" x14ac:dyDescent="0.25">
      <c r="A212" s="2" t="s">
        <v>200</v>
      </c>
      <c r="B212" s="1">
        <v>0</v>
      </c>
      <c r="C212" s="1">
        <v>0</v>
      </c>
      <c r="D212" s="1">
        <v>0</v>
      </c>
      <c r="E212" s="1">
        <v>60646364</v>
      </c>
      <c r="F212" s="1">
        <v>0</v>
      </c>
      <c r="G212" s="1">
        <v>60646364</v>
      </c>
      <c r="H212" s="1">
        <v>0</v>
      </c>
      <c r="I212" s="1">
        <v>60646364</v>
      </c>
      <c r="J212" s="1">
        <v>41608094</v>
      </c>
      <c r="K212" s="1">
        <v>19038270</v>
      </c>
    </row>
    <row r="213" spans="1:11" hidden="1" outlineLevel="1" x14ac:dyDescent="0.25">
      <c r="A213" s="2" t="s">
        <v>201</v>
      </c>
      <c r="B213" s="1">
        <v>0</v>
      </c>
      <c r="C213" s="1">
        <v>0</v>
      </c>
      <c r="D213" s="1">
        <v>0</v>
      </c>
      <c r="E213" s="1">
        <v>1422052</v>
      </c>
      <c r="F213" s="1">
        <v>0</v>
      </c>
      <c r="G213" s="1">
        <v>1422052</v>
      </c>
      <c r="H213" s="1">
        <v>0</v>
      </c>
      <c r="I213" s="1">
        <v>1422052</v>
      </c>
      <c r="J213" s="1">
        <v>1770000</v>
      </c>
      <c r="K213" s="1">
        <v>-347948</v>
      </c>
    </row>
    <row r="214" spans="1:11" hidden="1" outlineLevel="1" x14ac:dyDescent="0.25">
      <c r="A214" s="2" t="s">
        <v>202</v>
      </c>
      <c r="B214" s="1">
        <v>0</v>
      </c>
      <c r="C214" s="1">
        <v>0</v>
      </c>
      <c r="D214" s="1">
        <v>0</v>
      </c>
      <c r="E214" s="1">
        <v>200417</v>
      </c>
      <c r="F214" s="1">
        <v>0</v>
      </c>
      <c r="G214" s="1">
        <v>200417</v>
      </c>
      <c r="H214" s="1">
        <v>-1071373</v>
      </c>
      <c r="I214" s="1">
        <v>-870956</v>
      </c>
      <c r="J214" s="1">
        <v>-1080000</v>
      </c>
      <c r="K214" s="1">
        <v>209044</v>
      </c>
    </row>
    <row r="215" spans="1:11" hidden="1" outlineLevel="1" x14ac:dyDescent="0.25">
      <c r="A215" s="2" t="s">
        <v>203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19049</v>
      </c>
      <c r="I215" s="1">
        <v>19049</v>
      </c>
      <c r="J215" s="1">
        <v>0</v>
      </c>
      <c r="K215" s="1">
        <v>19049</v>
      </c>
    </row>
    <row r="216" spans="1:11" hidden="1" outlineLevel="1" x14ac:dyDescent="0.25">
      <c r="A216" s="2" t="s">
        <v>204</v>
      </c>
      <c r="B216" s="1">
        <v>0</v>
      </c>
      <c r="C216" s="1">
        <v>0</v>
      </c>
      <c r="D216" s="1">
        <v>0</v>
      </c>
      <c r="E216" s="1">
        <v>0</v>
      </c>
      <c r="F216" s="1">
        <v>13969764</v>
      </c>
      <c r="G216" s="1">
        <v>13969764</v>
      </c>
      <c r="H216" s="1">
        <v>0</v>
      </c>
      <c r="I216" s="1">
        <v>13969764</v>
      </c>
      <c r="J216" s="1">
        <v>12472965</v>
      </c>
      <c r="K216" s="1">
        <v>1496799</v>
      </c>
    </row>
    <row r="217" spans="1:11" collapsed="1" x14ac:dyDescent="0.25">
      <c r="A217" s="11" t="s">
        <v>205</v>
      </c>
      <c r="B217" s="4">
        <v>-41478195</v>
      </c>
      <c r="C217" s="4">
        <v>0</v>
      </c>
      <c r="D217" s="4">
        <v>0</v>
      </c>
      <c r="E217" s="4">
        <v>49792188</v>
      </c>
      <c r="F217" s="4">
        <v>8346694</v>
      </c>
      <c r="G217" s="4">
        <v>58138882</v>
      </c>
      <c r="H217" s="4">
        <v>13572635</v>
      </c>
      <c r="I217" s="4">
        <v>30233322</v>
      </c>
      <c r="J217" s="4">
        <v>19464180</v>
      </c>
      <c r="K217" s="4">
        <v>10769142</v>
      </c>
    </row>
    <row r="218" spans="1:11" x14ac:dyDescent="0.25">
      <c r="A218" s="11" t="s">
        <v>206</v>
      </c>
      <c r="B218" s="4">
        <v>-18949246</v>
      </c>
      <c r="C218" s="4">
        <v>0</v>
      </c>
      <c r="D218" s="4">
        <v>0</v>
      </c>
      <c r="E218" s="4">
        <v>21991384</v>
      </c>
      <c r="F218" s="4">
        <v>150876</v>
      </c>
      <c r="G218" s="4">
        <v>22142260</v>
      </c>
      <c r="H218" s="4">
        <v>5008547</v>
      </c>
      <c r="I218" s="4">
        <v>8201561</v>
      </c>
      <c r="J218" s="4">
        <v>10504171</v>
      </c>
      <c r="K218" s="4">
        <v>-2302610</v>
      </c>
    </row>
    <row r="219" spans="1:11" hidden="1" outlineLevel="1" x14ac:dyDescent="0.25">
      <c r="A219" s="2" t="s">
        <v>207</v>
      </c>
      <c r="B219" s="1">
        <v>0</v>
      </c>
      <c r="C219" s="1">
        <v>0</v>
      </c>
      <c r="D219" s="1">
        <v>0</v>
      </c>
      <c r="E219" s="1">
        <v>0</v>
      </c>
      <c r="F219" s="1">
        <v>150876</v>
      </c>
      <c r="G219" s="1">
        <v>150876</v>
      </c>
      <c r="H219" s="1">
        <v>0</v>
      </c>
      <c r="I219" s="1">
        <v>150876</v>
      </c>
      <c r="J219" s="1">
        <v>150877</v>
      </c>
      <c r="K219" s="1">
        <v>-1</v>
      </c>
    </row>
    <row r="220" spans="1:11" hidden="1" outlineLevel="1" x14ac:dyDescent="0.25">
      <c r="A220" s="2" t="s">
        <v>208</v>
      </c>
      <c r="B220" s="1">
        <v>-18949246</v>
      </c>
      <c r="C220" s="1">
        <v>0</v>
      </c>
      <c r="D220" s="1">
        <v>0</v>
      </c>
      <c r="E220" s="1">
        <v>21991384</v>
      </c>
      <c r="F220" s="1">
        <v>0</v>
      </c>
      <c r="G220" s="1">
        <v>21991384</v>
      </c>
      <c r="H220" s="1">
        <v>0</v>
      </c>
      <c r="I220" s="1">
        <v>3042138</v>
      </c>
      <c r="J220" s="1">
        <v>3645297</v>
      </c>
      <c r="K220" s="1">
        <v>-603159</v>
      </c>
    </row>
    <row r="221" spans="1:11" hidden="1" outlineLevel="1" x14ac:dyDescent="0.25">
      <c r="A221" s="2" t="s">
        <v>209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5008547</v>
      </c>
      <c r="I221" s="1">
        <v>5008547</v>
      </c>
      <c r="J221" s="1">
        <v>6707997</v>
      </c>
      <c r="K221" s="1">
        <v>-1699450</v>
      </c>
    </row>
    <row r="222" spans="1:11" collapsed="1" x14ac:dyDescent="0.25">
      <c r="A222" s="11" t="s">
        <v>210</v>
      </c>
      <c r="B222" s="4">
        <v>-226579725</v>
      </c>
      <c r="C222" s="4">
        <v>0</v>
      </c>
      <c r="D222" s="4">
        <v>0</v>
      </c>
      <c r="E222" s="4">
        <v>82780531</v>
      </c>
      <c r="F222" s="4">
        <v>26190720</v>
      </c>
      <c r="G222" s="4">
        <v>108971251</v>
      </c>
      <c r="H222" s="4">
        <v>35383192</v>
      </c>
      <c r="I222" s="4">
        <v>-82225282</v>
      </c>
      <c r="J222" s="4">
        <v>-92518998</v>
      </c>
      <c r="K222" s="4">
        <v>10293716</v>
      </c>
    </row>
    <row r="223" spans="1:11" hidden="1" outlineLevel="1" x14ac:dyDescent="0.25">
      <c r="A223" s="2" t="s">
        <v>211</v>
      </c>
      <c r="B223" s="1">
        <v>-226579725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-226579725</v>
      </c>
      <c r="J223" s="1">
        <v>-226500003</v>
      </c>
      <c r="K223" s="1">
        <v>-79722</v>
      </c>
    </row>
    <row r="224" spans="1:11" hidden="1" outlineLevel="1" x14ac:dyDescent="0.25">
      <c r="A224" s="2" t="s">
        <v>212</v>
      </c>
      <c r="B224" s="1">
        <v>0</v>
      </c>
      <c r="C224" s="1">
        <v>0</v>
      </c>
      <c r="D224" s="1">
        <v>0</v>
      </c>
      <c r="E224" s="1">
        <v>68920165</v>
      </c>
      <c r="F224" s="1">
        <v>0</v>
      </c>
      <c r="G224" s="1">
        <v>68920165</v>
      </c>
      <c r="H224" s="1">
        <v>0</v>
      </c>
      <c r="I224" s="1">
        <v>68920165</v>
      </c>
      <c r="J224" s="1">
        <v>70085903</v>
      </c>
      <c r="K224" s="1">
        <v>-1165738</v>
      </c>
    </row>
    <row r="225" spans="1:11" hidden="1" outlineLevel="1" x14ac:dyDescent="0.25">
      <c r="A225" s="2" t="s">
        <v>213</v>
      </c>
      <c r="B225" s="1">
        <v>0</v>
      </c>
      <c r="C225" s="1">
        <v>0</v>
      </c>
      <c r="D225" s="1">
        <v>0</v>
      </c>
      <c r="E225" s="1">
        <v>8129827</v>
      </c>
      <c r="F225" s="1">
        <v>0</v>
      </c>
      <c r="G225" s="1">
        <v>8129827</v>
      </c>
      <c r="H225" s="1">
        <v>0</v>
      </c>
      <c r="I225" s="1">
        <v>8129827</v>
      </c>
      <c r="J225" s="1">
        <v>3315000</v>
      </c>
      <c r="K225" s="1">
        <v>4814827</v>
      </c>
    </row>
    <row r="226" spans="1:11" hidden="1" outlineLevel="1" x14ac:dyDescent="0.25">
      <c r="A226" s="2" t="s">
        <v>214</v>
      </c>
      <c r="B226" s="1">
        <v>0</v>
      </c>
      <c r="C226" s="1">
        <v>0</v>
      </c>
      <c r="D226" s="1">
        <v>0</v>
      </c>
      <c r="E226" s="1">
        <v>5730539</v>
      </c>
      <c r="F226" s="1">
        <v>0</v>
      </c>
      <c r="G226" s="1">
        <v>5730539</v>
      </c>
      <c r="H226" s="1">
        <v>0</v>
      </c>
      <c r="I226" s="1">
        <v>5730539</v>
      </c>
      <c r="J226" s="1">
        <v>6825000</v>
      </c>
      <c r="K226" s="1">
        <v>-1094461</v>
      </c>
    </row>
    <row r="227" spans="1:11" hidden="1" outlineLevel="1" x14ac:dyDescent="0.25">
      <c r="A227" s="2" t="s">
        <v>215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35383192</v>
      </c>
      <c r="I227" s="1">
        <v>35383192</v>
      </c>
      <c r="J227" s="1">
        <v>27516997</v>
      </c>
      <c r="K227" s="1">
        <v>7866195</v>
      </c>
    </row>
    <row r="228" spans="1:11" hidden="1" outlineLevel="1" x14ac:dyDescent="0.25">
      <c r="A228" s="2" t="s">
        <v>216</v>
      </c>
      <c r="B228" s="1">
        <v>0</v>
      </c>
      <c r="C228" s="1">
        <v>0</v>
      </c>
      <c r="D228" s="1">
        <v>0</v>
      </c>
      <c r="E228" s="1">
        <v>0</v>
      </c>
      <c r="F228" s="1">
        <v>26190720</v>
      </c>
      <c r="G228" s="1">
        <v>26190720</v>
      </c>
      <c r="H228" s="1">
        <v>0</v>
      </c>
      <c r="I228" s="1">
        <v>26190720</v>
      </c>
      <c r="J228" s="1">
        <v>26238105</v>
      </c>
      <c r="K228" s="1">
        <v>-47385</v>
      </c>
    </row>
    <row r="229" spans="1:11" collapsed="1" x14ac:dyDescent="0.25">
      <c r="A229" s="11" t="s">
        <v>229</v>
      </c>
      <c r="B229" s="4" t="s">
        <v>278</v>
      </c>
      <c r="C229" s="4"/>
      <c r="D229" s="4"/>
      <c r="E229" s="4"/>
      <c r="F229" s="4"/>
      <c r="G229" s="4"/>
      <c r="H229" s="4">
        <v>27750001</v>
      </c>
      <c r="I229" s="4">
        <v>27750001</v>
      </c>
      <c r="J229" s="4">
        <v>27750001</v>
      </c>
      <c r="K229" s="4">
        <v>0</v>
      </c>
    </row>
    <row r="230" spans="1:11" ht="15.75" thickBot="1" x14ac:dyDescent="0.3">
      <c r="B230" s="10"/>
      <c r="C230" s="10"/>
      <c r="D230" s="10"/>
      <c r="E230" s="10"/>
      <c r="F230" s="10"/>
      <c r="G230" s="10"/>
      <c r="H230" s="42" t="s">
        <v>231</v>
      </c>
      <c r="I230" s="12">
        <v>292050664</v>
      </c>
      <c r="J230" s="12">
        <v>496027351.5</v>
      </c>
      <c r="K230" s="12">
        <v>-203976687.5</v>
      </c>
    </row>
    <row r="231" spans="1:11" ht="15.75" thickTop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8258D-373E-437F-BCBF-BDD433F0A1E0}">
  <sheetPr codeName="Sheet3">
    <pageSetUpPr fitToPage="1"/>
  </sheetPr>
  <dimension ref="A1:E61"/>
  <sheetViews>
    <sheetView showGridLines="0" zoomScale="90" zoomScaleNormal="90" workbookViewId="0">
      <pane ySplit="1" topLeftCell="A2" activePane="bottomLeft" state="frozen"/>
      <selection pane="bottomLeft" activeCell="B18" sqref="B18"/>
    </sheetView>
  </sheetViews>
  <sheetFormatPr defaultRowHeight="15" x14ac:dyDescent="0.25"/>
  <cols>
    <col min="1" max="1" width="35.85546875" customWidth="1"/>
    <col min="2" max="4" width="18" customWidth="1"/>
    <col min="5" max="5" width="7.7109375" customWidth="1"/>
  </cols>
  <sheetData>
    <row r="1" spans="1:5" x14ac:dyDescent="0.25">
      <c r="A1" s="14" t="s">
        <v>280</v>
      </c>
      <c r="B1" s="15"/>
      <c r="C1" s="15"/>
      <c r="D1" s="15"/>
      <c r="E1" s="15"/>
    </row>
    <row r="2" spans="1:5" ht="3" customHeight="1" x14ac:dyDescent="0.25">
      <c r="A2" s="16"/>
      <c r="B2" s="17"/>
      <c r="C2" s="17"/>
      <c r="D2" s="17"/>
      <c r="E2" s="17"/>
    </row>
    <row r="3" spans="1:5" ht="54.75" customHeight="1" x14ac:dyDescent="0.25">
      <c r="A3" s="18" t="s">
        <v>232</v>
      </c>
      <c r="B3" s="19" t="s">
        <v>279</v>
      </c>
      <c r="C3" s="20" t="s">
        <v>233</v>
      </c>
      <c r="D3" s="20" t="s">
        <v>234</v>
      </c>
      <c r="E3" s="21" t="s">
        <v>235</v>
      </c>
    </row>
    <row r="4" spans="1:5" x14ac:dyDescent="0.25">
      <c r="A4" s="22" t="s">
        <v>236</v>
      </c>
      <c r="B4" s="23"/>
      <c r="C4" s="23"/>
      <c r="D4" s="23"/>
      <c r="E4" s="23"/>
    </row>
    <row r="5" spans="1:5" x14ac:dyDescent="0.25">
      <c r="A5" s="24" t="s">
        <v>237</v>
      </c>
      <c r="B5" s="26">
        <v>1002410938</v>
      </c>
      <c r="C5" s="23">
        <v>1250000000</v>
      </c>
      <c r="D5" s="23">
        <f t="shared" ref="D5:D23" si="0">C5-B5</f>
        <v>247589062</v>
      </c>
      <c r="E5" s="25">
        <f t="shared" ref="E5:E23" si="1">IFERROR(B5/C5,"")</f>
        <v>0.8019287504</v>
      </c>
    </row>
    <row r="6" spans="1:5" x14ac:dyDescent="0.25">
      <c r="A6" s="24" t="s">
        <v>238</v>
      </c>
      <c r="B6" s="26"/>
      <c r="C6" s="23">
        <v>25000000</v>
      </c>
      <c r="D6" s="23">
        <f t="shared" si="0"/>
        <v>25000000</v>
      </c>
      <c r="E6" s="25">
        <f t="shared" si="1"/>
        <v>0</v>
      </c>
    </row>
    <row r="7" spans="1:5" x14ac:dyDescent="0.25">
      <c r="A7" s="24" t="s">
        <v>239</v>
      </c>
      <c r="B7" s="26">
        <v>5694407</v>
      </c>
      <c r="C7" s="23">
        <v>5000000</v>
      </c>
      <c r="D7" s="23">
        <f t="shared" si="0"/>
        <v>-694407</v>
      </c>
      <c r="E7" s="25">
        <f t="shared" si="1"/>
        <v>1.1388814</v>
      </c>
    </row>
    <row r="8" spans="1:5" x14ac:dyDescent="0.25">
      <c r="A8" s="24" t="s">
        <v>240</v>
      </c>
      <c r="B8" s="26">
        <v>103278218</v>
      </c>
      <c r="C8" s="23">
        <v>100000000</v>
      </c>
      <c r="D8" s="23">
        <f t="shared" si="0"/>
        <v>-3278218</v>
      </c>
      <c r="E8" s="25">
        <f t="shared" si="1"/>
        <v>1.0327821800000001</v>
      </c>
    </row>
    <row r="9" spans="1:5" x14ac:dyDescent="0.25">
      <c r="A9" s="27" t="s">
        <v>241</v>
      </c>
      <c r="B9" s="26">
        <v>28388032</v>
      </c>
      <c r="C9" s="23">
        <v>65000000</v>
      </c>
      <c r="D9" s="23">
        <f t="shared" si="0"/>
        <v>36611968</v>
      </c>
      <c r="E9" s="25">
        <f t="shared" si="1"/>
        <v>0.43673895384615385</v>
      </c>
    </row>
    <row r="10" spans="1:5" x14ac:dyDescent="0.25">
      <c r="A10" s="24" t="s">
        <v>242</v>
      </c>
      <c r="B10" s="26">
        <v>18506759</v>
      </c>
      <c r="C10" s="23">
        <v>13000000</v>
      </c>
      <c r="D10" s="23">
        <f t="shared" si="0"/>
        <v>-5506759</v>
      </c>
      <c r="E10" s="25">
        <f t="shared" si="1"/>
        <v>1.4235968461538462</v>
      </c>
    </row>
    <row r="11" spans="1:5" x14ac:dyDescent="0.25">
      <c r="A11" s="24" t="s">
        <v>243</v>
      </c>
      <c r="B11" s="26">
        <f>4437073+762476+13993796+964010</f>
        <v>20157355</v>
      </c>
      <c r="C11" s="23">
        <v>30000000</v>
      </c>
      <c r="D11" s="23">
        <f t="shared" si="0"/>
        <v>9842645</v>
      </c>
      <c r="E11" s="25">
        <f t="shared" si="1"/>
        <v>0.67191183333333337</v>
      </c>
    </row>
    <row r="12" spans="1:5" x14ac:dyDescent="0.25">
      <c r="A12" s="24" t="s">
        <v>244</v>
      </c>
      <c r="B12" s="26"/>
      <c r="C12" s="23">
        <v>47000000</v>
      </c>
      <c r="D12" s="23">
        <f t="shared" si="0"/>
        <v>47000000</v>
      </c>
      <c r="E12" s="25">
        <f t="shared" si="1"/>
        <v>0</v>
      </c>
    </row>
    <row r="13" spans="1:5" x14ac:dyDescent="0.25">
      <c r="A13" s="24" t="s">
        <v>245</v>
      </c>
      <c r="B13" s="26">
        <v>59223121</v>
      </c>
      <c r="C13" s="23">
        <v>30000000</v>
      </c>
      <c r="D13" s="23">
        <f t="shared" si="0"/>
        <v>-29223121</v>
      </c>
      <c r="E13" s="25">
        <f t="shared" si="1"/>
        <v>1.9741040333333333</v>
      </c>
    </row>
    <row r="14" spans="1:5" x14ac:dyDescent="0.25">
      <c r="A14" s="24" t="s">
        <v>246</v>
      </c>
      <c r="B14" s="26">
        <v>12253931</v>
      </c>
      <c r="C14" s="23">
        <v>15000000</v>
      </c>
      <c r="D14" s="23">
        <f t="shared" si="0"/>
        <v>2746069</v>
      </c>
      <c r="E14" s="25">
        <f t="shared" si="1"/>
        <v>0.81692873333333338</v>
      </c>
    </row>
    <row r="15" spans="1:5" x14ac:dyDescent="0.25">
      <c r="A15" s="24" t="s">
        <v>247</v>
      </c>
      <c r="B15" s="26">
        <v>15166667</v>
      </c>
      <c r="C15" s="23">
        <v>16000000</v>
      </c>
      <c r="D15" s="23">
        <f t="shared" si="0"/>
        <v>833333</v>
      </c>
      <c r="E15" s="25">
        <f t="shared" si="1"/>
        <v>0.94791668750000002</v>
      </c>
    </row>
    <row r="16" spans="1:5" x14ac:dyDescent="0.25">
      <c r="A16" s="24" t="s">
        <v>248</v>
      </c>
      <c r="B16" s="26">
        <v>9693979</v>
      </c>
      <c r="C16" s="23">
        <v>15000000</v>
      </c>
      <c r="D16" s="23">
        <f t="shared" si="0"/>
        <v>5306021</v>
      </c>
      <c r="E16" s="25">
        <f t="shared" si="1"/>
        <v>0.64626526666666662</v>
      </c>
    </row>
    <row r="17" spans="1:5" x14ac:dyDescent="0.25">
      <c r="A17" s="24" t="s">
        <v>249</v>
      </c>
      <c r="B17" s="26">
        <v>5748589</v>
      </c>
      <c r="C17" s="23">
        <v>10000000</v>
      </c>
      <c r="D17" s="23">
        <f t="shared" si="0"/>
        <v>4251411</v>
      </c>
      <c r="E17" s="25">
        <f t="shared" si="1"/>
        <v>0.57485889999999995</v>
      </c>
    </row>
    <row r="18" spans="1:5" x14ac:dyDescent="0.25">
      <c r="A18" s="24" t="s">
        <v>250</v>
      </c>
      <c r="B18" s="26">
        <v>704349</v>
      </c>
      <c r="C18" s="23">
        <v>10000000</v>
      </c>
      <c r="D18" s="23">
        <f t="shared" si="0"/>
        <v>9295651</v>
      </c>
      <c r="E18" s="25">
        <f t="shared" si="1"/>
        <v>7.0434899999999995E-2</v>
      </c>
    </row>
    <row r="19" spans="1:5" x14ac:dyDescent="0.25">
      <c r="A19" s="24" t="s">
        <v>251</v>
      </c>
      <c r="B19" s="26">
        <v>12827180</v>
      </c>
      <c r="C19" s="23">
        <v>25000000</v>
      </c>
      <c r="D19" s="23">
        <f t="shared" si="0"/>
        <v>12172820</v>
      </c>
      <c r="E19" s="25">
        <f t="shared" si="1"/>
        <v>0.51308719999999997</v>
      </c>
    </row>
    <row r="20" spans="1:5" x14ac:dyDescent="0.25">
      <c r="A20" s="24" t="s">
        <v>252</v>
      </c>
      <c r="B20" s="26">
        <v>9228713</v>
      </c>
      <c r="C20" s="23">
        <v>7000000</v>
      </c>
      <c r="D20" s="23">
        <f t="shared" si="0"/>
        <v>-2228713</v>
      </c>
      <c r="E20" s="25">
        <f t="shared" si="1"/>
        <v>1.3183875714285713</v>
      </c>
    </row>
    <row r="21" spans="1:5" x14ac:dyDescent="0.25">
      <c r="A21" s="24" t="s">
        <v>253</v>
      </c>
      <c r="B21" s="26">
        <v>2456012</v>
      </c>
      <c r="C21" s="23">
        <v>5000000</v>
      </c>
      <c r="D21" s="23">
        <f t="shared" si="0"/>
        <v>2543988</v>
      </c>
      <c r="E21" s="25">
        <f t="shared" si="1"/>
        <v>0.49120239999999998</v>
      </c>
    </row>
    <row r="22" spans="1:5" x14ac:dyDescent="0.25">
      <c r="A22" s="24" t="s">
        <v>254</v>
      </c>
      <c r="B22" s="26">
        <v>14510801</v>
      </c>
      <c r="C22" s="23">
        <v>5000000</v>
      </c>
      <c r="D22" s="23">
        <f t="shared" si="0"/>
        <v>-9510801</v>
      </c>
      <c r="E22" s="25">
        <f t="shared" si="1"/>
        <v>2.9021602</v>
      </c>
    </row>
    <row r="23" spans="1:5" x14ac:dyDescent="0.25">
      <c r="A23" s="24" t="s">
        <v>255</v>
      </c>
      <c r="B23" s="26">
        <v>1037288</v>
      </c>
      <c r="C23" s="23">
        <v>4000000</v>
      </c>
      <c r="D23" s="23">
        <f t="shared" si="0"/>
        <v>2962712</v>
      </c>
      <c r="E23" s="25">
        <f t="shared" si="1"/>
        <v>0.259322</v>
      </c>
    </row>
    <row r="24" spans="1:5" x14ac:dyDescent="0.25">
      <c r="A24" s="28" t="s">
        <v>256</v>
      </c>
      <c r="B24" s="29">
        <f>+SUM(B5:B23)</f>
        <v>1321286339</v>
      </c>
      <c r="C24" s="29">
        <f>+SUM(C5:C23)</f>
        <v>1677000000</v>
      </c>
      <c r="D24" s="29">
        <f>+SUM(D5:D23)</f>
        <v>355713661</v>
      </c>
      <c r="E24" s="30">
        <f>B24/C24</f>
        <v>0.78788690459153254</v>
      </c>
    </row>
    <row r="25" spans="1:5" ht="4.5" customHeight="1" x14ac:dyDescent="0.25">
      <c r="A25" s="27"/>
      <c r="B25" s="23"/>
      <c r="C25" s="23"/>
      <c r="D25" s="23"/>
      <c r="E25" s="23"/>
    </row>
    <row r="26" spans="1:5" x14ac:dyDescent="0.25">
      <c r="A26" s="18" t="s">
        <v>257</v>
      </c>
      <c r="B26" s="23"/>
      <c r="C26" s="23"/>
      <c r="D26" s="23"/>
      <c r="E26" s="23"/>
    </row>
    <row r="27" spans="1:5" x14ac:dyDescent="0.25">
      <c r="A27" s="27" t="s">
        <v>258</v>
      </c>
      <c r="B27" s="23">
        <f>387416940-77665722</f>
        <v>309751218</v>
      </c>
      <c r="C27" s="23">
        <v>411000000</v>
      </c>
      <c r="D27" s="23">
        <f>C27-B27</f>
        <v>101248782</v>
      </c>
      <c r="E27" s="25">
        <f>IFERROR(B27/C27,"")</f>
        <v>0.75365259854014599</v>
      </c>
    </row>
    <row r="28" spans="1:5" x14ac:dyDescent="0.25">
      <c r="A28" s="27" t="s">
        <v>259</v>
      </c>
      <c r="B28" s="23"/>
      <c r="C28" s="23">
        <v>55000000</v>
      </c>
      <c r="D28" s="23">
        <f>C28-B28</f>
        <v>55000000</v>
      </c>
      <c r="E28" s="25">
        <f>IFERROR(B28/C28,"")</f>
        <v>0</v>
      </c>
    </row>
    <row r="29" spans="1:5" x14ac:dyDescent="0.25">
      <c r="A29" s="27" t="s">
        <v>260</v>
      </c>
      <c r="B29" s="23">
        <v>-289441513</v>
      </c>
      <c r="C29" s="23">
        <v>-620000000</v>
      </c>
      <c r="D29" s="23">
        <f>C29-B29</f>
        <v>-330558487</v>
      </c>
      <c r="E29" s="25">
        <f>IFERROR(B29/C29,"")</f>
        <v>0.46684114999999998</v>
      </c>
    </row>
    <row r="30" spans="1:5" x14ac:dyDescent="0.25">
      <c r="A30" s="28" t="s">
        <v>261</v>
      </c>
      <c r="B30" s="29">
        <f>SUM(B27:B29)</f>
        <v>20309705</v>
      </c>
      <c r="C30" s="29">
        <f t="shared" ref="C30:D30" si="2">SUM(C27:C29)</f>
        <v>-154000000</v>
      </c>
      <c r="D30" s="29">
        <f t="shared" si="2"/>
        <v>-174309705</v>
      </c>
      <c r="E30" s="30">
        <f>B30/C30</f>
        <v>-0.13188120129870129</v>
      </c>
    </row>
    <row r="31" spans="1:5" ht="4.5" customHeight="1" x14ac:dyDescent="0.25">
      <c r="A31" s="27"/>
      <c r="B31" s="23"/>
      <c r="C31" s="23"/>
      <c r="D31" s="23"/>
      <c r="E31" s="23"/>
    </row>
    <row r="32" spans="1:5" ht="15" customHeight="1" x14ac:dyDescent="0.25">
      <c r="A32" s="18" t="s">
        <v>262</v>
      </c>
      <c r="B32" s="23"/>
      <c r="C32" s="23"/>
      <c r="D32" s="23"/>
      <c r="E32" s="23"/>
    </row>
    <row r="33" spans="1:5" x14ac:dyDescent="0.25">
      <c r="A33" s="27" t="s">
        <v>263</v>
      </c>
      <c r="B33" s="31">
        <v>0</v>
      </c>
      <c r="C33" s="31">
        <v>20000000</v>
      </c>
      <c r="D33" s="31">
        <f>C33-B33</f>
        <v>20000000</v>
      </c>
      <c r="E33" s="32">
        <f>IFERROR(B33/C33,"")</f>
        <v>0</v>
      </c>
    </row>
    <row r="34" spans="1:5" ht="4.5" customHeight="1" x14ac:dyDescent="0.25">
      <c r="A34" s="27"/>
      <c r="B34" s="23"/>
      <c r="C34" s="23"/>
      <c r="D34" s="23"/>
      <c r="E34" s="23"/>
    </row>
    <row r="35" spans="1:5" x14ac:dyDescent="0.25">
      <c r="A35" s="33" t="s">
        <v>264</v>
      </c>
      <c r="B35" s="34">
        <f>+B24+B30+B33</f>
        <v>1341596044</v>
      </c>
      <c r="C35" s="34">
        <f>+C24+C30+C33</f>
        <v>1543000000</v>
      </c>
      <c r="D35" s="34">
        <f>+D24+D30+D33</f>
        <v>201403956</v>
      </c>
      <c r="E35" s="30">
        <f>B35/C35</f>
        <v>0.86947248476992867</v>
      </c>
    </row>
    <row r="36" spans="1:5" ht="4.5" customHeight="1" x14ac:dyDescent="0.25">
      <c r="A36" s="35"/>
      <c r="D36" s="36"/>
    </row>
    <row r="37" spans="1:5" x14ac:dyDescent="0.25">
      <c r="A37" s="18" t="s">
        <v>265</v>
      </c>
      <c r="B37" s="37"/>
      <c r="C37" s="37"/>
      <c r="D37" s="37"/>
      <c r="E37" s="37"/>
    </row>
    <row r="38" spans="1:5" ht="4.5" customHeight="1" x14ac:dyDescent="0.25">
      <c r="A38" s="22"/>
      <c r="B38" s="38"/>
      <c r="C38" s="38"/>
      <c r="D38" s="38"/>
      <c r="E38" s="38"/>
    </row>
    <row r="39" spans="1:5" x14ac:dyDescent="0.25">
      <c r="A39" s="27" t="s">
        <v>266</v>
      </c>
      <c r="B39" s="23">
        <v>19619052</v>
      </c>
      <c r="C39" s="23">
        <v>45000000</v>
      </c>
      <c r="D39" s="23">
        <f>C39-B39</f>
        <v>25380948</v>
      </c>
      <c r="E39" s="25">
        <f t="shared" ref="E39:E44" si="3">IFERROR(B39/C39,"")</f>
        <v>0.43597893333333332</v>
      </c>
    </row>
    <row r="40" spans="1:5" x14ac:dyDescent="0.25">
      <c r="A40" s="27" t="s">
        <v>267</v>
      </c>
      <c r="B40" s="23">
        <v>122871655</v>
      </c>
      <c r="C40" s="23">
        <v>190000000</v>
      </c>
      <c r="D40" s="23">
        <f>C40-B40</f>
        <v>67128345</v>
      </c>
      <c r="E40" s="25">
        <f t="shared" si="3"/>
        <v>0.64669292105263154</v>
      </c>
    </row>
    <row r="41" spans="1:5" x14ac:dyDescent="0.25">
      <c r="A41" s="27" t="s">
        <v>268</v>
      </c>
      <c r="B41" s="23">
        <v>110188698</v>
      </c>
      <c r="C41" s="23">
        <v>113000000</v>
      </c>
      <c r="D41" s="23">
        <f>C41-B41</f>
        <v>2811302</v>
      </c>
      <c r="E41" s="25">
        <f t="shared" si="3"/>
        <v>0.97512122123893807</v>
      </c>
    </row>
    <row r="42" spans="1:5" x14ac:dyDescent="0.25">
      <c r="A42" s="27" t="s">
        <v>269</v>
      </c>
      <c r="B42" s="26"/>
      <c r="C42" s="26">
        <v>40000000</v>
      </c>
      <c r="D42" s="26">
        <f>C42-B42</f>
        <v>40000000</v>
      </c>
      <c r="E42" s="39">
        <f t="shared" si="3"/>
        <v>0</v>
      </c>
    </row>
    <row r="43" spans="1:5" x14ac:dyDescent="0.25">
      <c r="A43" s="27" t="s">
        <v>270</v>
      </c>
      <c r="B43" s="26"/>
      <c r="C43" s="26">
        <v>10000000</v>
      </c>
      <c r="D43" s="26">
        <f>C43-B43</f>
        <v>10000000</v>
      </c>
      <c r="E43" s="39">
        <f t="shared" si="3"/>
        <v>0</v>
      </c>
    </row>
    <row r="44" spans="1:5" ht="4.5" customHeight="1" x14ac:dyDescent="0.25">
      <c r="A44" s="27"/>
      <c r="B44" s="23"/>
      <c r="C44" s="23"/>
      <c r="D44" s="23"/>
      <c r="E44" s="25" t="str">
        <f t="shared" si="3"/>
        <v/>
      </c>
    </row>
    <row r="45" spans="1:5" x14ac:dyDescent="0.25">
      <c r="A45" s="33" t="s">
        <v>271</v>
      </c>
      <c r="B45" s="34">
        <f>+SUM(B39:B43)</f>
        <v>252679405</v>
      </c>
      <c r="C45" s="34">
        <f>+SUM(C39:C43)</f>
        <v>398000000</v>
      </c>
      <c r="D45" s="34">
        <f>C45-B45</f>
        <v>145320595</v>
      </c>
      <c r="E45" s="30">
        <f>B45/C45</f>
        <v>0.63487287688442207</v>
      </c>
    </row>
    <row r="46" spans="1:5" ht="4.5" customHeight="1" x14ac:dyDescent="0.25">
      <c r="A46" s="40"/>
      <c r="B46" s="41"/>
      <c r="C46" s="41"/>
      <c r="D46" s="41"/>
      <c r="E46" s="41"/>
    </row>
    <row r="47" spans="1:5" x14ac:dyDescent="0.25">
      <c r="A47" s="33" t="s">
        <v>272</v>
      </c>
      <c r="B47" s="34">
        <f>+B45+B35</f>
        <v>1594275449</v>
      </c>
      <c r="C47" s="34">
        <f>+C45+C35</f>
        <v>1941000000</v>
      </c>
      <c r="D47" s="34">
        <f>C47-B47</f>
        <v>346724551</v>
      </c>
      <c r="E47" s="30">
        <f>B47/C47</f>
        <v>0.82136808294693453</v>
      </c>
    </row>
    <row r="49" spans="1:3" x14ac:dyDescent="0.25">
      <c r="A49" s="43"/>
      <c r="B49" s="43"/>
      <c r="C49" s="43"/>
    </row>
    <row r="50" spans="1:3" x14ac:dyDescent="0.25">
      <c r="A50" s="44"/>
      <c r="B50" s="43"/>
      <c r="C50" s="43"/>
    </row>
    <row r="51" spans="1:3" x14ac:dyDescent="0.25">
      <c r="A51" s="44"/>
      <c r="B51" s="43"/>
      <c r="C51" s="43"/>
    </row>
    <row r="52" spans="1:3" x14ac:dyDescent="0.25">
      <c r="A52" s="43"/>
      <c r="B52" s="43"/>
      <c r="C52" s="43"/>
    </row>
    <row r="53" spans="1:3" x14ac:dyDescent="0.25">
      <c r="A53" s="43"/>
      <c r="B53" s="43"/>
      <c r="C53" s="43"/>
    </row>
    <row r="54" spans="1:3" x14ac:dyDescent="0.25">
      <c r="A54" s="43"/>
      <c r="B54" s="43"/>
      <c r="C54" s="43"/>
    </row>
    <row r="55" spans="1:3" x14ac:dyDescent="0.25">
      <c r="A55" s="43"/>
      <c r="B55" s="43"/>
      <c r="C55" s="43"/>
    </row>
    <row r="56" spans="1:3" x14ac:dyDescent="0.25">
      <c r="A56" s="43"/>
      <c r="B56" s="43"/>
      <c r="C56" s="43"/>
    </row>
    <row r="57" spans="1:3" x14ac:dyDescent="0.25">
      <c r="A57" s="43"/>
      <c r="B57" s="43"/>
      <c r="C57" s="43"/>
    </row>
    <row r="58" spans="1:3" x14ac:dyDescent="0.25">
      <c r="A58" s="43"/>
      <c r="B58" s="43"/>
      <c r="C58" s="43"/>
    </row>
    <row r="59" spans="1:3" x14ac:dyDescent="0.25">
      <c r="A59" s="43"/>
      <c r="B59" s="43"/>
      <c r="C59" s="43"/>
    </row>
    <row r="60" spans="1:3" x14ac:dyDescent="0.25">
      <c r="A60" s="43"/>
      <c r="B60" s="43"/>
      <c r="C60" s="43"/>
    </row>
    <row r="61" spans="1:3" x14ac:dyDescent="0.25">
      <c r="A61" s="43"/>
      <c r="B61" s="43"/>
      <c r="C61" s="43"/>
    </row>
  </sheetData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044F-9860-4AC4-B196-90755F1DD3F9}">
  <dimension ref="A1"/>
  <sheetViews>
    <sheetView workbookViewId="0">
      <selection activeCell="Q37" sqref="Q3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Aðalskjal</vt:lpstr>
      <vt:lpstr>Fjárfestingar</vt:lpstr>
      <vt:lpstr>Rekstrarreikningur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Jens Lockton</dc:creator>
  <cp:lastModifiedBy>Pétur Jens Lockton</cp:lastModifiedBy>
  <cp:lastPrinted>2021-11-08T10:53:34Z</cp:lastPrinted>
  <dcterms:created xsi:type="dcterms:W3CDTF">2021-08-28T20:05:04Z</dcterms:created>
  <dcterms:modified xsi:type="dcterms:W3CDTF">2021-11-08T14:24:29Z</dcterms:modified>
</cp:coreProperties>
</file>