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N:\Árshlutauppgjör og staðgreiðsluyfirlit til bæjarráðs\"/>
    </mc:Choice>
  </mc:AlternateContent>
  <xr:revisionPtr revIDLastSave="0" documentId="13_ncr:1_{CB5C1110-0DFE-47BA-866F-ABCE31DB8BC8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Rekstraryfirlit" sheetId="12" r:id="rId1"/>
    <sheet name="Fjárfestingar" sheetId="16" r:id="rId2"/>
    <sheet name="Rekstrarreikningur" sheetId="14" r:id="rId3"/>
  </sheets>
  <definedNames>
    <definedName name="_xlnm.Print_Area" localSheetId="2">Rekstrarreikningur!#REF!</definedName>
    <definedName name="_xlnm.Print_Area" localSheetId="0">Rekstraryfirlit!#REF!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5" i="16" l="1"/>
  <c r="D45" i="16" s="1"/>
  <c r="B45" i="16"/>
  <c r="E45" i="16" s="1"/>
  <c r="E44" i="16"/>
  <c r="E43" i="16"/>
  <c r="D43" i="16"/>
  <c r="E42" i="16"/>
  <c r="D42" i="16"/>
  <c r="E41" i="16"/>
  <c r="D41" i="16"/>
  <c r="E40" i="16"/>
  <c r="D40" i="16"/>
  <c r="E39" i="16"/>
  <c r="D39" i="16"/>
  <c r="E33" i="16"/>
  <c r="D33" i="16"/>
  <c r="C30" i="16"/>
  <c r="E29" i="16"/>
  <c r="D29" i="16"/>
  <c r="E28" i="16"/>
  <c r="D28" i="16"/>
  <c r="B27" i="16"/>
  <c r="B30" i="16" s="1"/>
  <c r="E30" i="16" s="1"/>
  <c r="C24" i="16"/>
  <c r="C35" i="16" s="1"/>
  <c r="B24" i="16"/>
  <c r="E24" i="16" s="1"/>
  <c r="E23" i="16"/>
  <c r="D23" i="16"/>
  <c r="E22" i="16"/>
  <c r="D22" i="16"/>
  <c r="E21" i="16"/>
  <c r="D21" i="16"/>
  <c r="E20" i="16"/>
  <c r="D20" i="16"/>
  <c r="E19" i="16"/>
  <c r="D19" i="16"/>
  <c r="E18" i="16"/>
  <c r="D18" i="16"/>
  <c r="E17" i="16"/>
  <c r="D17" i="16"/>
  <c r="E16" i="16"/>
  <c r="D16" i="16"/>
  <c r="E15" i="16"/>
  <c r="D15" i="16"/>
  <c r="E14" i="16"/>
  <c r="D14" i="16"/>
  <c r="E13" i="16"/>
  <c r="D13" i="16"/>
  <c r="E12" i="16"/>
  <c r="D12" i="16"/>
  <c r="E11" i="16"/>
  <c r="D11" i="16"/>
  <c r="E10" i="16"/>
  <c r="D10" i="16"/>
  <c r="E9" i="16"/>
  <c r="D9" i="16"/>
  <c r="E8" i="16"/>
  <c r="D8" i="16"/>
  <c r="E7" i="16"/>
  <c r="D7" i="16"/>
  <c r="E6" i="16"/>
  <c r="D6" i="16"/>
  <c r="D5" i="16"/>
  <c r="D24" i="16" s="1"/>
  <c r="B5" i="16"/>
  <c r="E5" i="16" s="1"/>
  <c r="D27" i="16" l="1"/>
  <c r="D30" i="16" s="1"/>
  <c r="B35" i="16"/>
  <c r="E35" i="16" s="1"/>
  <c r="C47" i="16"/>
  <c r="E27" i="16"/>
  <c r="B4" i="12"/>
  <c r="C4" i="12"/>
  <c r="D4" i="12"/>
  <c r="E4" i="12"/>
  <c r="F4" i="12"/>
  <c r="J4" i="12"/>
  <c r="I4" i="12"/>
  <c r="H4" i="12"/>
  <c r="K217" i="12"/>
  <c r="J188" i="12"/>
  <c r="J218" i="12" s="1"/>
  <c r="I188" i="12"/>
  <c r="I218" i="12" s="1"/>
  <c r="K187" i="12"/>
  <c r="K188" i="12" s="1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5" i="12"/>
  <c r="G186" i="12"/>
  <c r="G190" i="12"/>
  <c r="G191" i="12"/>
  <c r="G192" i="12"/>
  <c r="G193" i="12"/>
  <c r="G194" i="12"/>
  <c r="G195" i="12"/>
  <c r="G196" i="12"/>
  <c r="G197" i="12"/>
  <c r="G198" i="12"/>
  <c r="G199" i="12"/>
  <c r="G200" i="12"/>
  <c r="G201" i="12"/>
  <c r="G202" i="12"/>
  <c r="G203" i="12"/>
  <c r="G204" i="12"/>
  <c r="G205" i="12"/>
  <c r="G206" i="12"/>
  <c r="G207" i="12"/>
  <c r="G208" i="12"/>
  <c r="G209" i="12"/>
  <c r="G210" i="12"/>
  <c r="G211" i="12"/>
  <c r="G212" i="12"/>
  <c r="G213" i="12"/>
  <c r="G214" i="12"/>
  <c r="G215" i="12"/>
  <c r="G216" i="12"/>
  <c r="G6" i="12"/>
  <c r="B47" i="16" l="1"/>
  <c r="E47" i="16" s="1"/>
  <c r="D35" i="16"/>
  <c r="G4" i="12"/>
  <c r="K218" i="12"/>
  <c r="K4" i="12"/>
  <c r="D47" i="16" l="1"/>
</calcChain>
</file>

<file path=xl/sharedStrings.xml><?xml version="1.0" encoding="utf-8"?>
<sst xmlns="http://schemas.openxmlformats.org/spreadsheetml/2006/main" count="268" uniqueCount="267">
  <si>
    <t>Frávik</t>
  </si>
  <si>
    <t>Málaflokkur / deild</t>
  </si>
  <si>
    <t>Samtals     tekjur</t>
  </si>
  <si>
    <t>Afskriftir</t>
  </si>
  <si>
    <t>Samtals gjöld</t>
  </si>
  <si>
    <t>Rekstrar- niðurstaða</t>
  </si>
  <si>
    <t>Fjárhags-áætlun</t>
  </si>
  <si>
    <t>SAMTALS</t>
  </si>
  <si>
    <t>Laun og    launatengd    gjöld</t>
  </si>
  <si>
    <t>Breyting lífeyrisskuld-bindinga</t>
  </si>
  <si>
    <t>Annar rekstrar-kostnaður</t>
  </si>
  <si>
    <t>00  SKATTTEKJUR</t>
  </si>
  <si>
    <t>00110  Framlög úr Jöfnunarsjóði</t>
  </si>
  <si>
    <t>00350  Lóðarleiga</t>
  </si>
  <si>
    <t>02  FÉLAGSÞJÓNUSTA</t>
  </si>
  <si>
    <t>02010  Fjölskyldunefnd</t>
  </si>
  <si>
    <t>02020  Skrifstofa félagsþjónustu</t>
  </si>
  <si>
    <t>02110  Fjárhagsaðstoð</t>
  </si>
  <si>
    <t>02170  Móttaka flóttafólks</t>
  </si>
  <si>
    <t>02180  Sérstakur húsnæðisstuðningur</t>
  </si>
  <si>
    <t>02190  Önnur félagsleg aðstoð</t>
  </si>
  <si>
    <t>02340  Barnaverndarmál</t>
  </si>
  <si>
    <t>02410  Framlög til ellilífeyrisþega og  öryrkja</t>
  </si>
  <si>
    <t>02430  Hjúkrunarheimili</t>
  </si>
  <si>
    <t>02450  Þjónustumiðstöð aldraðra</t>
  </si>
  <si>
    <t>02480  Félagsstarf aldraðra</t>
  </si>
  <si>
    <t>02490  Afsláttur af fasteignagjöldum</t>
  </si>
  <si>
    <t>02500  Málefni fatlaðra - sameiginlegur kostnaður</t>
  </si>
  <si>
    <t>02564  Hulduhlíð búsetukjarni</t>
  </si>
  <si>
    <t>02565  Klapparhlíð búsetukjarni</t>
  </si>
  <si>
    <t>02566  Þverholt búsetukjarni</t>
  </si>
  <si>
    <t>02567  Heimili fyrir börn</t>
  </si>
  <si>
    <t>02569  Áfangaheimili fyrir geðfatlaða</t>
  </si>
  <si>
    <t>02570  Skammtímavistun fyrir fatlaða</t>
  </si>
  <si>
    <t>02580  Dagþjónusta fyrir fatlaða</t>
  </si>
  <si>
    <t>02590  Stuðningsfjölskyldur</t>
  </si>
  <si>
    <t>02810  Ýmsir styrkir - félagsmál</t>
  </si>
  <si>
    <t>03  HEILBRIGÐISMÁL</t>
  </si>
  <si>
    <t>04  FRÆÐSLUMÁL</t>
  </si>
  <si>
    <t>04010  Fræðslunefnd</t>
  </si>
  <si>
    <t>04020  Skrifstofa fræðslusviðs</t>
  </si>
  <si>
    <t>04101  Leikskólinn Hlaðhamrar</t>
  </si>
  <si>
    <t>04102  Leikskólinn Reykjakot</t>
  </si>
  <si>
    <t>04103  Leikskólinn Hlíð</t>
  </si>
  <si>
    <t>04104  Leikskólinn Hulduberg</t>
  </si>
  <si>
    <t>04105  Leikskólinn Leirvogstungu</t>
  </si>
  <si>
    <t>04180  Gæsluvöllurinn  Njarðarholti</t>
  </si>
  <si>
    <t>04190  Niðurgreidd leikskólagjöld</t>
  </si>
  <si>
    <t>04201  Varmárskóli</t>
  </si>
  <si>
    <t>04203  Krikaskóli</t>
  </si>
  <si>
    <t>04205  Lágafellsskóli</t>
  </si>
  <si>
    <t>04208  Höfðaberg</t>
  </si>
  <si>
    <t>04270  Nemendur í öðrum skólum</t>
  </si>
  <si>
    <t>04281  Frístundasel Varmárskóla</t>
  </si>
  <si>
    <t>04285  Frístundasel Lágafellsskóla</t>
  </si>
  <si>
    <t>04289  Frístund fatlaðra Lágafellsskóla</t>
  </si>
  <si>
    <t>04290  Flutningur nemenda</t>
  </si>
  <si>
    <t>04410  Borgarholtsskóli</t>
  </si>
  <si>
    <t>04420  Framhaldsskóli Mosfellsbæjar</t>
  </si>
  <si>
    <t>04501  Listaskóli Mosfellsbæjar</t>
  </si>
  <si>
    <t>04503  Skólahljómsveit</t>
  </si>
  <si>
    <t>05  MENNINGARMÁL</t>
  </si>
  <si>
    <t>05010  Menningar- og nýsköpunarnefnd</t>
  </si>
  <si>
    <t>05220  Bókasafn</t>
  </si>
  <si>
    <t>05310  Héraðskjalasafn</t>
  </si>
  <si>
    <t>05510  Lista og menningarsjóður</t>
  </si>
  <si>
    <t>05520  Listasalur</t>
  </si>
  <si>
    <t xml:space="preserve">05730  Jól, áramót, þrettándi </t>
  </si>
  <si>
    <t>05740  Í túninu heima</t>
  </si>
  <si>
    <t>05790  Ýmis hátíðahöld</t>
  </si>
  <si>
    <t>05880  Aðrir styrkir</t>
  </si>
  <si>
    <t>06  ÆSKULÝÐS- OG ÍÞRÓTTAMÁL</t>
  </si>
  <si>
    <t>06010  Íþrótta og tómstundanefnd</t>
  </si>
  <si>
    <t>06020  Skrifstofa frístundasviðs</t>
  </si>
  <si>
    <t>06240  Íþrótta- og tómstundskóli Mosfellsbæjar</t>
  </si>
  <si>
    <t>06260  Tjaldstæði</t>
  </si>
  <si>
    <t>06270  Vinnuskóli</t>
  </si>
  <si>
    <t>06310  Félagsmiðstöðin Bólið</t>
  </si>
  <si>
    <t>06510  Íþróttamiðstöðin að Varmá</t>
  </si>
  <si>
    <t>06580  Íþróttamiðstöðin Lágafell</t>
  </si>
  <si>
    <t>06590  Önnur íþróttaaðstaða</t>
  </si>
  <si>
    <t>06610  Íþróttavöllurinn Tungubökkum</t>
  </si>
  <si>
    <t>06620  Gervigrasvöllur Varmá</t>
  </si>
  <si>
    <t>06810  Ungmennafélagið Afturelding</t>
  </si>
  <si>
    <t>06820  Golfklúbbur Mosfellsbæjar</t>
  </si>
  <si>
    <t>06840  Skátafélagið Mosverjar</t>
  </si>
  <si>
    <t>06850  Skíðasvæði höfuðborgarsvæðisins</t>
  </si>
  <si>
    <t>06860  Hestamannafélagið Hörður</t>
  </si>
  <si>
    <t>06870  Björgunarsveitin Kyndill 06</t>
  </si>
  <si>
    <t>06890  Ýmsir styrkir - æskulýðs og íþr.mál</t>
  </si>
  <si>
    <t>07  BRUNAMÁL OG ALMANNAVARNIR</t>
  </si>
  <si>
    <t>07210  Slökkvilið Höfuðborgarsvæðisins</t>
  </si>
  <si>
    <t>08  HREINLÆTISMÁL</t>
  </si>
  <si>
    <t>08210  Sorphreinsun</t>
  </si>
  <si>
    <t>08230  Sorpeyðing</t>
  </si>
  <si>
    <t>08510  Meindýraeyðing</t>
  </si>
  <si>
    <t>08570  Dýraeftirlit</t>
  </si>
  <si>
    <t>09  SKIPULAGS- OG BYGGINGARMÁL</t>
  </si>
  <si>
    <t>09010  Skipulagsnefnd</t>
  </si>
  <si>
    <t>09020  Skrifstofa umhverfissviðs</t>
  </si>
  <si>
    <t>09110  Mæling, skráning, kortagerð</t>
  </si>
  <si>
    <t>09220  Aðalskipulag</t>
  </si>
  <si>
    <t>09230  Deiliskipulag</t>
  </si>
  <si>
    <t>09240  Svæðisskipulag</t>
  </si>
  <si>
    <t>09520  Byggingaeftirlit</t>
  </si>
  <si>
    <t>09710  Byggingarland</t>
  </si>
  <si>
    <t>10  UMFERÐAR- OG SAMGÖNGUMÁL</t>
  </si>
  <si>
    <t>10030  Viðhald gatnakerfis</t>
  </si>
  <si>
    <t>10210  Leiga gatnakerfis</t>
  </si>
  <si>
    <t>10310  Götulýsing</t>
  </si>
  <si>
    <t>10410  Gerð, viðhald og rekstur reiðvega</t>
  </si>
  <si>
    <t>10510  Gangbrautir og umferðamerkingar</t>
  </si>
  <si>
    <t>10610  Snjómokstur og hálkueyðing</t>
  </si>
  <si>
    <t>10710  Framlög til Strætó bs</t>
  </si>
  <si>
    <t>10720  Biðskýli</t>
  </si>
  <si>
    <t>11  ALMENNINGSGARÐAR OG ÚTIVIST</t>
  </si>
  <si>
    <t>11010  Umhverfisnefnd</t>
  </si>
  <si>
    <t>11310  Garðyrkjudeild</t>
  </si>
  <si>
    <t>11410  Opin svæði</t>
  </si>
  <si>
    <t>11430  Leikvellir</t>
  </si>
  <si>
    <t>11610  Jólaskreytingar</t>
  </si>
  <si>
    <t>13  ATVINNUMÁL</t>
  </si>
  <si>
    <t>13210  Landbúnaður</t>
  </si>
  <si>
    <t>21  SAMEIGNINLEGUR KOSTNAÐUR</t>
  </si>
  <si>
    <t>21010  Bæjarstjórn</t>
  </si>
  <si>
    <t>21030  Bæjarráð</t>
  </si>
  <si>
    <t>21040  Lýðræðis- og mannréttindanefnd</t>
  </si>
  <si>
    <t>21070  Endurskoðun</t>
  </si>
  <si>
    <t>21410  Skrifstofa bæjarfélagsins</t>
  </si>
  <si>
    <t>21420  Fjármáladeild</t>
  </si>
  <si>
    <t>21430  Mannauðsdeild</t>
  </si>
  <si>
    <t>21450  Upplýsingatækni</t>
  </si>
  <si>
    <t>21630  Hækkun lífeyrisskuldbindingar</t>
  </si>
  <si>
    <t>21640  Áfallið orlof</t>
  </si>
  <si>
    <t>21710  Vinarbæjartengsl</t>
  </si>
  <si>
    <t>28  FJÁRMUNATEKJUR, FJÁRMAGNSGJÖLD</t>
  </si>
  <si>
    <t>28010  Vaxta- og verðbótatekjur af veltufjármunum</t>
  </si>
  <si>
    <t>28020  Tekjur af eignahlutum</t>
  </si>
  <si>
    <t>28110  Vaxta og verðbótagjöld</t>
  </si>
  <si>
    <t>31  EIGNASJÓÐUR REKSTUR</t>
  </si>
  <si>
    <t>31090  Gatnakerfi</t>
  </si>
  <si>
    <t>31100  Skrifstofa eignasjóðs</t>
  </si>
  <si>
    <t>31105  Leikskólinn Hlaðhamrar - fasteign</t>
  </si>
  <si>
    <t>31110  Leikskólinn Reykjakot - fasteign</t>
  </si>
  <si>
    <t>31115  Leikskólinn Hlíð - fasteign</t>
  </si>
  <si>
    <t>31120  Leikskólinn Hulduberg - fasteign</t>
  </si>
  <si>
    <t>31125  Leirvogstunguskóli - fasteign</t>
  </si>
  <si>
    <t>31130  Leikvöllurinn Njarðaholti - fasteign</t>
  </si>
  <si>
    <t>31205  Varmárskóli - fasteign</t>
  </si>
  <si>
    <t>31210  Lágafellsskóli - fasteign</t>
  </si>
  <si>
    <t>31215  Krikaskóli - fasteign</t>
  </si>
  <si>
    <t>31220  Höfðaberg - fasteign</t>
  </si>
  <si>
    <t>31230  Brúarland</t>
  </si>
  <si>
    <t>31235  Helgafellsskóli - fasteign</t>
  </si>
  <si>
    <t>31440  Borgarholtsskóli - afskriftir</t>
  </si>
  <si>
    <t>31445  Framhaldsskóli Mosfellsbæjar - afskriftir</t>
  </si>
  <si>
    <t>31510  Ból við Varmárskóla</t>
  </si>
  <si>
    <t>31515  Þjónustustöð - fasteign</t>
  </si>
  <si>
    <t>31520  Tjaldsvæðið við Varmá</t>
  </si>
  <si>
    <t>31525  Ævintýragarður</t>
  </si>
  <si>
    <t>31530  Kjarni - fasteign</t>
  </si>
  <si>
    <t>31535  Læknisbústaður</t>
  </si>
  <si>
    <t>31540  Hlégarður</t>
  </si>
  <si>
    <t>31545  Innréttingar í Hlaðhömrum</t>
  </si>
  <si>
    <t>31550  Skátafélagið Mosverjar</t>
  </si>
  <si>
    <t>31605  Íþróttamiðstöðin að Varmá - fasteign</t>
  </si>
  <si>
    <t>31610  Gervigrasvellir</t>
  </si>
  <si>
    <t>31615  Tungubakkar - fasteign</t>
  </si>
  <si>
    <t>31620  Íþróttamiðstöðin Lágafelli - fasteign</t>
  </si>
  <si>
    <t>31630  Stikaðar gönguleiðir</t>
  </si>
  <si>
    <t>31635  Bláfjöll skiðaaðstaða</t>
  </si>
  <si>
    <t>31805  Leiga: Listaskóli</t>
  </si>
  <si>
    <t>31810  Leiga: Bókasafn og Héraðsskjalasafn</t>
  </si>
  <si>
    <t>31815  Leiga: 2. hæð í Kjarna</t>
  </si>
  <si>
    <t>31970  Fjármagnsliðir</t>
  </si>
  <si>
    <t>33  ÞJÓNUSTUSTÖÐ  REKSTUR</t>
  </si>
  <si>
    <t>33210  Þjónustustöð</t>
  </si>
  <si>
    <t>33310  Vélar</t>
  </si>
  <si>
    <t>33510  Bifreiðar þjónustustöðvar</t>
  </si>
  <si>
    <t>43  VATNSVEITA MOSFELLSBÆJAR</t>
  </si>
  <si>
    <t>43010  Tekjur vatnsveitu</t>
  </si>
  <si>
    <t>43210  Almennur rekstur vatnsveitu</t>
  </si>
  <si>
    <t>43220  Keypt kalt vatn</t>
  </si>
  <si>
    <t>43230  Viðhald veitukerfis</t>
  </si>
  <si>
    <t>43890  Afskriftir vatnsveitu</t>
  </si>
  <si>
    <t>47  HITAVEITA MOSFELLSBÆJAR</t>
  </si>
  <si>
    <t>47010  Tekjur hitaveitu</t>
  </si>
  <si>
    <t>47210  Almennur rekstur hitaveitu</t>
  </si>
  <si>
    <t>47220  Keypt heitt vatn</t>
  </si>
  <si>
    <t>47230  Viðhald hitaveitukerfis</t>
  </si>
  <si>
    <t>47250  Bifreiðar hitaveitu</t>
  </si>
  <si>
    <t>47810  Fjármunatekjur</t>
  </si>
  <si>
    <t>47840  Fjármagnsgjöld hitaveitu</t>
  </si>
  <si>
    <t>47890  Afskriftir hitaveitu</t>
  </si>
  <si>
    <t>61  FÉLAGSLEGAR ÍBÚÐIR</t>
  </si>
  <si>
    <t>63  HJÚKRUNARHEIMILIÐ HAMRAR</t>
  </si>
  <si>
    <t>63089  Afskriftir Hamra</t>
  </si>
  <si>
    <t>63210  Hjúkrunarheimilið Hamrar - fasteign</t>
  </si>
  <si>
    <t>63840  Fjármagnsgjöld Hamra</t>
  </si>
  <si>
    <t>65  FRÁVEITA REKSTUR</t>
  </si>
  <si>
    <t>65040  Fráveitu- og rotþróargjald</t>
  </si>
  <si>
    <t>65120  Holræsi og niðurföll</t>
  </si>
  <si>
    <t>65410  Hreinsun holræsa</t>
  </si>
  <si>
    <t>65420  Hreinsun rotþróa</t>
  </si>
  <si>
    <t>65840  Fjármagnsgjöld fráveitu</t>
  </si>
  <si>
    <t>65890  Afskriftir fráveitu</t>
  </si>
  <si>
    <t>Millifærslur</t>
  </si>
  <si>
    <t>Rekstrarniðurstaða A og B-hluta</t>
  </si>
  <si>
    <t>04206  Helgafellsskóli</t>
  </si>
  <si>
    <t>21750  Samstarf sveitafélaga</t>
  </si>
  <si>
    <t>00010  Útsvar</t>
  </si>
  <si>
    <t>00060  Fasteignaskattur</t>
  </si>
  <si>
    <t>11020  Umhverfisdeild</t>
  </si>
  <si>
    <t>02510  Liðveisla og akstur</t>
  </si>
  <si>
    <t>02520  NPA þjónusta</t>
  </si>
  <si>
    <t>02172  Erlendir ríkisborgarar</t>
  </si>
  <si>
    <t>28030  Vaxta og verðbótatekjur innri lána</t>
  </si>
  <si>
    <t>35  FASTEIGNAFÉLAGIÐ LÆKJARHLÍÐ</t>
  </si>
  <si>
    <t>Rekstrarniðurstaða A- hluta</t>
  </si>
  <si>
    <t>03220  Heilbrigðiseftirlit</t>
  </si>
  <si>
    <t>31625  Íþróttamiðstöðin Klettur - Golfvöllur</t>
  </si>
  <si>
    <t>31700  Ýmsar fasteignir, lóðir og lendur</t>
  </si>
  <si>
    <t>Mosfellsbær  -  rekstur janúar til mars 2021</t>
  </si>
  <si>
    <t>Fjármagns-liðir o.fl.</t>
  </si>
  <si>
    <t>A hluti</t>
  </si>
  <si>
    <t>Framkvæmdir janúar til mars 2021</t>
  </si>
  <si>
    <t>Áætlun ársins með viðaukum</t>
  </si>
  <si>
    <t>Ónotað af áætlun ársins</t>
  </si>
  <si>
    <t>Nýting</t>
  </si>
  <si>
    <t>Fasteignir og önnur mannvirki</t>
  </si>
  <si>
    <t>Helgafellsskóli, nýbygging</t>
  </si>
  <si>
    <t>Bætt eldhúsaðstaða í skólum</t>
  </si>
  <si>
    <t>Ný kennsluaðstaða</t>
  </si>
  <si>
    <t>Íþróttamiðstöðin Varmá, viðbætur</t>
  </si>
  <si>
    <t>Varmárskóli, endurbætur</t>
  </si>
  <si>
    <t>Íþróttamiðstöðin Klettur</t>
  </si>
  <si>
    <t>Leikskólar - aðstaða fyrir 1- 2 ára:</t>
  </si>
  <si>
    <t>Skíðasvæði</t>
  </si>
  <si>
    <t>Hlégarður, endurbætur</t>
  </si>
  <si>
    <t>Varmárvellir</t>
  </si>
  <si>
    <t>Skátaheimili Mosverja</t>
  </si>
  <si>
    <t>Lágafellsskóli, endurbætur</t>
  </si>
  <si>
    <t>Íþróttamiðstöðin Lágafell</t>
  </si>
  <si>
    <t>Brúarland, endurbætur</t>
  </si>
  <si>
    <t>Krikaskóli, endurbætur</t>
  </si>
  <si>
    <t>Ævintýragarður</t>
  </si>
  <si>
    <t>Stikaðar gönguleiðir</t>
  </si>
  <si>
    <t>Þjónustustöð</t>
  </si>
  <si>
    <t>Félagsmiðstöðin Bólið</t>
  </si>
  <si>
    <t>Fasteignir og önnur mannvirki samtals</t>
  </si>
  <si>
    <t>Gatnamannvirki:</t>
  </si>
  <si>
    <t>Gatnaframkvæmdir</t>
  </si>
  <si>
    <t>Samgöngusáttmáli</t>
  </si>
  <si>
    <t>Tekjur af gatnagerðargjöldum</t>
  </si>
  <si>
    <t>Gatnamannvirki samtals</t>
  </si>
  <si>
    <t>Áhöld og tæki:</t>
  </si>
  <si>
    <t>Bifreið</t>
  </si>
  <si>
    <t>Fjárfestingar A hluta samtals</t>
  </si>
  <si>
    <t>B hluti</t>
  </si>
  <si>
    <t>Hitaveita</t>
  </si>
  <si>
    <t>Vatnsveita</t>
  </si>
  <si>
    <t>Fráveita</t>
  </si>
  <si>
    <t>Félagslegar íbúðir (nettó)</t>
  </si>
  <si>
    <t>Hjúkrunarheimili</t>
  </si>
  <si>
    <t>Fjárfestingar B hluta samtals</t>
  </si>
  <si>
    <t>Fjárfestingar A og B hluta samtals</t>
  </si>
  <si>
    <t>Fjárfestingar Mosfellsbæjar janúar til mars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</si>
</sst>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#,##0\ _);\(* #,##0\ \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name val="Arial"/>
      <family val="2"/>
    </font>
    <font>
      <b/>
      <sz val="8"/>
      <color rgb="FF00338D"/>
      <name val="Arial"/>
      <family val="2"/>
    </font>
    <font>
      <sz val="8"/>
      <color rgb="FF00338D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</patternFill>
    </fill>
    <fill>
      <patternFill patternType="solid">
        <fgColor rgb="FF00338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rgb="FF00338D"/>
      </bottom>
      <diagonal/>
    </border>
    <border>
      <left style="thin">
        <color rgb="FF00338D"/>
      </left>
      <right/>
      <top style="thin">
        <color rgb="FF00338D"/>
      </top>
      <bottom style="thin">
        <color rgb="FF00338D"/>
      </bottom>
      <diagonal/>
    </border>
    <border>
      <left/>
      <right/>
      <top style="thin">
        <color rgb="FF00338D"/>
      </top>
      <bottom style="thin">
        <color rgb="FF00338D"/>
      </bottom>
      <diagonal/>
    </border>
    <border>
      <left style="thin">
        <color rgb="FF00338D"/>
      </left>
      <right/>
      <top/>
      <bottom/>
      <diagonal/>
    </border>
    <border>
      <left/>
      <right/>
      <top style="thin">
        <color rgb="FF00338D"/>
      </top>
      <bottom/>
      <diagonal/>
    </border>
    <border>
      <left style="thin">
        <color rgb="FF00338D"/>
      </left>
      <right style="thin">
        <color rgb="FF00338D"/>
      </right>
      <top style="thin">
        <color rgb="FF00338D"/>
      </top>
      <bottom style="thin">
        <color rgb="FF00338D"/>
      </bottom>
      <diagonal/>
    </border>
    <border>
      <left/>
      <right style="thin">
        <color rgb="FF00338D"/>
      </right>
      <top style="thin">
        <color rgb="FF00338D"/>
      </top>
      <bottom style="thin">
        <color rgb="FF00338D"/>
      </bottom>
      <diagonal/>
    </border>
    <border>
      <left style="thin">
        <color rgb="FF00338D"/>
      </left>
      <right/>
      <top style="thin">
        <color rgb="FF00338D"/>
      </top>
      <bottom/>
      <diagonal/>
    </border>
  </borders>
  <cellStyleXfs count="5">
    <xf numFmtId="0" fontId="0" fillId="0" borderId="0"/>
    <xf numFmtId="0" fontId="2" fillId="0" borderId="0"/>
    <xf numFmtId="0" fontId="5" fillId="3" borderId="0" applyNumberFormat="0" applyBorder="0" applyAlignment="0" applyProtection="0"/>
    <xf numFmtId="41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43">
    <xf numFmtId="0" fontId="0" fillId="0" borderId="0" xfId="0"/>
    <xf numFmtId="3" fontId="3" fillId="2" borderId="1" xfId="0" applyNumberFormat="1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3" fontId="1" fillId="0" borderId="2" xfId="0" applyNumberFormat="1" applyFont="1" applyBorder="1"/>
    <xf numFmtId="0" fontId="6" fillId="3" borderId="0" xfId="2" applyFont="1"/>
    <xf numFmtId="0" fontId="7" fillId="3" borderId="1" xfId="2" applyFont="1" applyBorder="1" applyAlignment="1">
      <alignment horizontal="center" wrapText="1"/>
    </xf>
    <xf numFmtId="0" fontId="7" fillId="3" borderId="1" xfId="2" applyFont="1" applyBorder="1" applyAlignment="1">
      <alignment horizontal="left" wrapText="1"/>
    </xf>
    <xf numFmtId="0" fontId="0" fillId="0" borderId="0" xfId="0" applyFont="1"/>
    <xf numFmtId="0" fontId="8" fillId="0" borderId="0" xfId="0" applyFont="1" applyFill="1" applyBorder="1"/>
    <xf numFmtId="3" fontId="0" fillId="0" borderId="0" xfId="0" applyNumberFormat="1" applyFont="1"/>
    <xf numFmtId="3" fontId="9" fillId="3" borderId="0" xfId="2" applyNumberFormat="1" applyFont="1"/>
    <xf numFmtId="0" fontId="9" fillId="3" borderId="0" xfId="2" applyFont="1"/>
    <xf numFmtId="0" fontId="11" fillId="4" borderId="4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left" vertical="center"/>
    </xf>
    <xf numFmtId="0" fontId="12" fillId="5" borderId="6" xfId="0" applyFont="1" applyFill="1" applyBorder="1" applyAlignment="1">
      <alignment horizontal="left" vertical="center"/>
    </xf>
    <xf numFmtId="0" fontId="13" fillId="5" borderId="7" xfId="0" applyFont="1" applyFill="1" applyBorder="1" applyAlignment="1">
      <alignment horizontal="center" wrapText="1"/>
    </xf>
    <xf numFmtId="0" fontId="13" fillId="5" borderId="6" xfId="0" applyFont="1" applyFill="1" applyBorder="1" applyAlignment="1">
      <alignment horizontal="left" vertical="center"/>
    </xf>
    <xf numFmtId="0" fontId="13" fillId="5" borderId="4" xfId="0" applyFont="1" applyFill="1" applyBorder="1" applyAlignment="1">
      <alignment horizontal="center" wrapText="1"/>
    </xf>
    <xf numFmtId="0" fontId="13" fillId="5" borderId="8" xfId="0" applyFont="1" applyFill="1" applyBorder="1" applyAlignment="1">
      <alignment horizontal="center" wrapText="1"/>
    </xf>
    <xf numFmtId="0" fontId="13" fillId="5" borderId="9" xfId="0" applyFont="1" applyFill="1" applyBorder="1" applyAlignment="1">
      <alignment horizontal="center" wrapText="1"/>
    </xf>
    <xf numFmtId="0" fontId="13" fillId="5" borderId="10" xfId="0" applyFont="1" applyFill="1" applyBorder="1" applyAlignment="1">
      <alignment horizontal="left" vertical="center"/>
    </xf>
    <xf numFmtId="164" fontId="14" fillId="5" borderId="0" xfId="3" applyNumberFormat="1" applyFont="1" applyFill="1" applyAlignment="1">
      <alignment horizontal="right" vertical="center"/>
    </xf>
    <xf numFmtId="0" fontId="14" fillId="0" borderId="6" xfId="0" applyFont="1" applyBorder="1" applyAlignment="1">
      <alignment horizontal="left" vertical="center"/>
    </xf>
    <xf numFmtId="9" fontId="14" fillId="5" borderId="0" xfId="4" applyFont="1" applyFill="1" applyAlignment="1">
      <alignment horizontal="right" vertical="center"/>
    </xf>
    <xf numFmtId="0" fontId="14" fillId="5" borderId="6" xfId="0" applyFont="1" applyFill="1" applyBorder="1" applyAlignment="1">
      <alignment horizontal="left" vertical="center"/>
    </xf>
    <xf numFmtId="0" fontId="13" fillId="5" borderId="6" xfId="0" applyFont="1" applyFill="1" applyBorder="1" applyAlignment="1">
      <alignment horizontal="right" vertical="center"/>
    </xf>
    <xf numFmtId="164" fontId="14" fillId="5" borderId="5" xfId="3" applyNumberFormat="1" applyFont="1" applyFill="1" applyBorder="1" applyAlignment="1">
      <alignment horizontal="right" vertical="center"/>
    </xf>
    <xf numFmtId="9" fontId="14" fillId="5" borderId="5" xfId="4" applyFont="1" applyFill="1" applyBorder="1" applyAlignment="1">
      <alignment horizontal="right" vertical="center"/>
    </xf>
    <xf numFmtId="164" fontId="14" fillId="0" borderId="0" xfId="3" applyNumberFormat="1" applyFont="1" applyFill="1" applyAlignment="1">
      <alignment horizontal="right" vertical="center"/>
    </xf>
    <xf numFmtId="164" fontId="14" fillId="5" borderId="3" xfId="3" applyNumberFormat="1" applyFont="1" applyFill="1" applyBorder="1" applyAlignment="1">
      <alignment horizontal="right" vertical="center"/>
    </xf>
    <xf numFmtId="9" fontId="14" fillId="5" borderId="3" xfId="4" applyFont="1" applyFill="1" applyBorder="1" applyAlignment="1">
      <alignment horizontal="right" vertical="center"/>
    </xf>
    <xf numFmtId="0" fontId="13" fillId="5" borderId="4" xfId="0" applyFont="1" applyFill="1" applyBorder="1" applyAlignment="1">
      <alignment horizontal="right" vertical="center"/>
    </xf>
    <xf numFmtId="164" fontId="13" fillId="5" borderId="5" xfId="3" applyNumberFormat="1" applyFont="1" applyFill="1" applyBorder="1" applyAlignment="1">
      <alignment horizontal="right" vertical="center"/>
    </xf>
    <xf numFmtId="0" fontId="13" fillId="5" borderId="3" xfId="0" applyFont="1" applyFill="1" applyBorder="1" applyAlignment="1">
      <alignment horizontal="right"/>
    </xf>
    <xf numFmtId="164" fontId="14" fillId="5" borderId="7" xfId="3" applyNumberFormat="1" applyFont="1" applyFill="1" applyBorder="1" applyAlignment="1">
      <alignment horizontal="right" vertical="center"/>
    </xf>
    <xf numFmtId="9" fontId="14" fillId="0" borderId="0" xfId="4" applyFont="1" applyFill="1" applyAlignment="1">
      <alignment horizontal="right" vertical="center"/>
    </xf>
    <xf numFmtId="0" fontId="0" fillId="6" borderId="4" xfId="0" applyFill="1" applyBorder="1"/>
    <xf numFmtId="0" fontId="0" fillId="6" borderId="5" xfId="0" applyFill="1" applyBorder="1"/>
    <xf numFmtId="0" fontId="0" fillId="0" borderId="6" xfId="0" applyBorder="1"/>
  </cellXfs>
  <cellStyles count="5">
    <cellStyle name="Accent1" xfId="2" builtinId="29"/>
    <cellStyle name="Comma [0]" xfId="3" builtinId="6"/>
    <cellStyle name="Normal" xfId="0" builtinId="0"/>
    <cellStyle name="Normal 2" xfId="1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216990</xdr:colOff>
      <xdr:row>43</xdr:row>
      <xdr:rowOff>166686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BA2A92-F93C-4E0A-B101-230521450C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551365" cy="8358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60"/>
  <sheetViews>
    <sheetView tabSelected="1" zoomScaleNormal="100" workbookViewId="0">
      <pane ySplit="3" topLeftCell="A4" activePane="bottomLeft" state="frozen"/>
      <selection activeCell="A5" sqref="A5"/>
      <selection pane="bottomLeft" activeCell="K132" sqref="K132"/>
    </sheetView>
  </sheetViews>
  <sheetFormatPr defaultRowHeight="15" outlineLevelRow="1" x14ac:dyDescent="0.25"/>
  <cols>
    <col min="1" max="1" width="41.140625" customWidth="1"/>
    <col min="2" max="2" width="15.42578125" customWidth="1"/>
    <col min="3" max="8" width="14.42578125" style="3" customWidth="1"/>
    <col min="9" max="10" width="16" style="3" customWidth="1"/>
    <col min="11" max="11" width="14.85546875" bestFit="1" customWidth="1"/>
  </cols>
  <sheetData>
    <row r="1" spans="1:11" s="3" customFormat="1" ht="23.25" x14ac:dyDescent="0.35">
      <c r="A1" s="8" t="s">
        <v>222</v>
      </c>
      <c r="B1" s="8"/>
      <c r="C1" s="8"/>
      <c r="D1" s="8"/>
      <c r="E1" s="14"/>
      <c r="F1" s="8"/>
      <c r="G1" s="8"/>
      <c r="H1" s="8"/>
      <c r="I1" s="8"/>
      <c r="J1" s="8"/>
      <c r="K1" s="8"/>
    </row>
    <row r="2" spans="1:11" s="3" customFormat="1" ht="7.5" customHeight="1" x14ac:dyDescent="0.25"/>
    <row r="3" spans="1:11" s="2" customFormat="1" ht="55.9" customHeight="1" x14ac:dyDescent="0.3">
      <c r="A3" s="10" t="s">
        <v>1</v>
      </c>
      <c r="B3" s="9" t="s">
        <v>2</v>
      </c>
      <c r="C3" s="9" t="s">
        <v>8</v>
      </c>
      <c r="D3" s="9" t="s">
        <v>9</v>
      </c>
      <c r="E3" s="9" t="s">
        <v>10</v>
      </c>
      <c r="F3" s="9" t="s">
        <v>3</v>
      </c>
      <c r="G3" s="9" t="s">
        <v>4</v>
      </c>
      <c r="H3" s="9" t="s">
        <v>223</v>
      </c>
      <c r="I3" s="1" t="s">
        <v>5</v>
      </c>
      <c r="J3" s="1" t="s">
        <v>6</v>
      </c>
      <c r="K3" s="1" t="s">
        <v>0</v>
      </c>
    </row>
    <row r="4" spans="1:11" s="4" customFormat="1" x14ac:dyDescent="0.25">
      <c r="A4" s="4" t="s">
        <v>7</v>
      </c>
      <c r="B4" s="5">
        <f t="shared" ref="B4:K4" si="0">B6+B11+B37+B39+B63+B73+B92+B94+B99+B108+B117+B124+B126+B139+B144+B182+B190+B196+B205+B206+B210+B217</f>
        <v>-4091648101</v>
      </c>
      <c r="C4" s="5">
        <f t="shared" si="0"/>
        <v>1642253542</v>
      </c>
      <c r="D4" s="5">
        <f t="shared" si="0"/>
        <v>45000000</v>
      </c>
      <c r="E4" s="5">
        <f t="shared" si="0"/>
        <v>2221020192</v>
      </c>
      <c r="F4" s="5">
        <f t="shared" si="0"/>
        <v>131186413</v>
      </c>
      <c r="G4" s="5">
        <f t="shared" si="0"/>
        <v>4048710150</v>
      </c>
      <c r="H4" s="5">
        <f t="shared" si="0"/>
        <v>187584784</v>
      </c>
      <c r="I4" s="5">
        <f t="shared" si="0"/>
        <v>144646833</v>
      </c>
      <c r="J4" s="5">
        <f t="shared" si="0"/>
        <v>103206738</v>
      </c>
      <c r="K4" s="5">
        <f t="shared" si="0"/>
        <v>-41440095</v>
      </c>
    </row>
    <row r="5" spans="1:11" x14ac:dyDescent="0.25"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x14ac:dyDescent="0.25">
      <c r="A6" s="15" t="s">
        <v>11</v>
      </c>
      <c r="B6" s="14">
        <v>-2755306387</v>
      </c>
      <c r="C6" s="14">
        <v>0</v>
      </c>
      <c r="D6" s="14">
        <v>0</v>
      </c>
      <c r="E6" s="14">
        <v>0</v>
      </c>
      <c r="F6" s="14">
        <v>0</v>
      </c>
      <c r="G6" s="14">
        <f t="shared" ref="G6:G62" si="1">SUM(C6:F6)</f>
        <v>0</v>
      </c>
      <c r="H6" s="14">
        <v>0</v>
      </c>
      <c r="I6" s="14">
        <v>-2755306387</v>
      </c>
      <c r="J6" s="14">
        <v>-2747258433</v>
      </c>
      <c r="K6" s="14">
        <v>8047954</v>
      </c>
    </row>
    <row r="7" spans="1:11" hidden="1" outlineLevel="1" x14ac:dyDescent="0.25">
      <c r="A7" s="3" t="s">
        <v>210</v>
      </c>
      <c r="B7" s="6">
        <v>-1938163604</v>
      </c>
      <c r="C7" s="13">
        <v>0</v>
      </c>
      <c r="D7" s="6">
        <v>0</v>
      </c>
      <c r="E7" s="6">
        <v>0</v>
      </c>
      <c r="F7" s="6">
        <v>0</v>
      </c>
      <c r="G7" s="6">
        <f t="shared" si="1"/>
        <v>0</v>
      </c>
      <c r="H7" s="6">
        <v>0</v>
      </c>
      <c r="I7" s="6">
        <v>-1938163604</v>
      </c>
      <c r="J7" s="6">
        <v>-1915749999</v>
      </c>
      <c r="K7" s="6">
        <v>22413605</v>
      </c>
    </row>
    <row r="8" spans="1:11" hidden="1" outlineLevel="1" x14ac:dyDescent="0.25">
      <c r="A8" s="3" t="s">
        <v>211</v>
      </c>
      <c r="B8" s="6">
        <v>-303949437</v>
      </c>
      <c r="C8" s="13">
        <v>0</v>
      </c>
      <c r="D8" s="6">
        <v>0</v>
      </c>
      <c r="E8" s="6">
        <v>0</v>
      </c>
      <c r="F8" s="6">
        <v>0</v>
      </c>
      <c r="G8" s="6">
        <f t="shared" si="1"/>
        <v>0</v>
      </c>
      <c r="H8" s="6">
        <v>0</v>
      </c>
      <c r="I8" s="6">
        <v>-303949437</v>
      </c>
      <c r="J8" s="6">
        <v>-303500001</v>
      </c>
      <c r="K8" s="6">
        <v>449436</v>
      </c>
    </row>
    <row r="9" spans="1:11" hidden="1" outlineLevel="1" x14ac:dyDescent="0.25">
      <c r="A9" s="3" t="s">
        <v>12</v>
      </c>
      <c r="B9" s="6">
        <v>-474014628</v>
      </c>
      <c r="C9" s="13">
        <v>0</v>
      </c>
      <c r="D9" s="6">
        <v>0</v>
      </c>
      <c r="E9" s="6">
        <v>0</v>
      </c>
      <c r="F9" s="6">
        <v>0</v>
      </c>
      <c r="G9" s="6">
        <f t="shared" si="1"/>
        <v>0</v>
      </c>
      <c r="H9" s="6">
        <v>0</v>
      </c>
      <c r="I9" s="6">
        <v>-474014628</v>
      </c>
      <c r="J9" s="6">
        <v>-489008433</v>
      </c>
      <c r="K9" s="6">
        <v>-14993805</v>
      </c>
    </row>
    <row r="10" spans="1:11" hidden="1" outlineLevel="1" x14ac:dyDescent="0.25">
      <c r="A10" s="3" t="s">
        <v>13</v>
      </c>
      <c r="B10" s="6">
        <v>-39178718</v>
      </c>
      <c r="C10" s="13">
        <v>0</v>
      </c>
      <c r="D10" s="6">
        <v>0</v>
      </c>
      <c r="E10" s="6">
        <v>0</v>
      </c>
      <c r="F10" s="6">
        <v>0</v>
      </c>
      <c r="G10" s="6">
        <f t="shared" si="1"/>
        <v>0</v>
      </c>
      <c r="H10" s="6">
        <v>0</v>
      </c>
      <c r="I10" s="6">
        <v>-39178718</v>
      </c>
      <c r="J10" s="6">
        <v>-39000000</v>
      </c>
      <c r="K10" s="6">
        <v>178718</v>
      </c>
    </row>
    <row r="11" spans="1:11" collapsed="1" x14ac:dyDescent="0.25">
      <c r="A11" s="15" t="s">
        <v>14</v>
      </c>
      <c r="B11" s="14">
        <v>-131414834</v>
      </c>
      <c r="C11" s="14">
        <v>168621868</v>
      </c>
      <c r="D11" s="14">
        <v>0</v>
      </c>
      <c r="E11" s="14">
        <v>554005890</v>
      </c>
      <c r="F11" s="14">
        <v>0</v>
      </c>
      <c r="G11" s="14">
        <f t="shared" si="1"/>
        <v>722627758</v>
      </c>
      <c r="H11" s="14">
        <v>0</v>
      </c>
      <c r="I11" s="14">
        <v>591212924</v>
      </c>
      <c r="J11" s="14">
        <v>588128601</v>
      </c>
      <c r="K11" s="14">
        <v>-3084323</v>
      </c>
    </row>
    <row r="12" spans="1:11" hidden="1" outlineLevel="1" x14ac:dyDescent="0.25">
      <c r="A12" s="3" t="s">
        <v>15</v>
      </c>
      <c r="B12" s="6">
        <v>0</v>
      </c>
      <c r="C12" s="13">
        <v>1446443</v>
      </c>
      <c r="D12" s="6">
        <v>0</v>
      </c>
      <c r="E12" s="6">
        <v>0</v>
      </c>
      <c r="F12" s="6">
        <v>0</v>
      </c>
      <c r="G12" s="6">
        <f t="shared" si="1"/>
        <v>1446443</v>
      </c>
      <c r="H12" s="6">
        <v>0</v>
      </c>
      <c r="I12" s="6">
        <v>1446443</v>
      </c>
      <c r="J12" s="6">
        <v>1273473</v>
      </c>
      <c r="K12" s="6">
        <v>-172970</v>
      </c>
    </row>
    <row r="13" spans="1:11" hidden="1" outlineLevel="1" x14ac:dyDescent="0.25">
      <c r="A13" s="3" t="s">
        <v>16</v>
      </c>
      <c r="B13" s="6">
        <v>-1258599</v>
      </c>
      <c r="C13" s="13">
        <v>25926381</v>
      </c>
      <c r="D13" s="6">
        <v>0</v>
      </c>
      <c r="E13" s="6">
        <v>5853220</v>
      </c>
      <c r="F13" s="6">
        <v>0</v>
      </c>
      <c r="G13" s="6">
        <f t="shared" si="1"/>
        <v>31779601</v>
      </c>
      <c r="H13" s="6">
        <v>0</v>
      </c>
      <c r="I13" s="6">
        <v>30521002</v>
      </c>
      <c r="J13" s="6">
        <v>29225255</v>
      </c>
      <c r="K13" s="6">
        <v>-1295747</v>
      </c>
    </row>
    <row r="14" spans="1:11" hidden="1" outlineLevel="1" x14ac:dyDescent="0.25">
      <c r="A14" s="3" t="s">
        <v>17</v>
      </c>
      <c r="B14" s="6">
        <v>0</v>
      </c>
      <c r="C14" s="13">
        <v>0</v>
      </c>
      <c r="D14" s="6">
        <v>0</v>
      </c>
      <c r="E14" s="6">
        <v>23783546</v>
      </c>
      <c r="F14" s="6">
        <v>0</v>
      </c>
      <c r="G14" s="6">
        <f t="shared" si="1"/>
        <v>23783546</v>
      </c>
      <c r="H14" s="6">
        <v>0</v>
      </c>
      <c r="I14" s="6">
        <v>23783546</v>
      </c>
      <c r="J14" s="6">
        <v>22500000</v>
      </c>
      <c r="K14" s="6">
        <v>-1283546</v>
      </c>
    </row>
    <row r="15" spans="1:11" hidden="1" outlineLevel="1" x14ac:dyDescent="0.25">
      <c r="A15" s="3" t="s">
        <v>18</v>
      </c>
      <c r="B15" s="6">
        <v>-1000000</v>
      </c>
      <c r="C15" s="13">
        <v>7868</v>
      </c>
      <c r="D15" s="6">
        <v>0</v>
      </c>
      <c r="E15" s="6">
        <v>0</v>
      </c>
      <c r="F15" s="6">
        <v>0</v>
      </c>
      <c r="G15" s="6">
        <f t="shared" si="1"/>
        <v>7868</v>
      </c>
      <c r="H15" s="6">
        <v>0</v>
      </c>
      <c r="I15" s="6">
        <v>-992132</v>
      </c>
      <c r="J15" s="6">
        <v>5250000</v>
      </c>
      <c r="K15" s="6">
        <v>6242132</v>
      </c>
    </row>
    <row r="16" spans="1:11" hidden="1" outlineLevel="1" x14ac:dyDescent="0.25">
      <c r="A16" s="3" t="s">
        <v>215</v>
      </c>
      <c r="B16" s="6">
        <v>0</v>
      </c>
      <c r="C16" s="13">
        <v>0</v>
      </c>
      <c r="D16" s="6">
        <v>0</v>
      </c>
      <c r="E16" s="6">
        <v>279605</v>
      </c>
      <c r="F16" s="6">
        <v>0</v>
      </c>
      <c r="G16" s="6">
        <f t="shared" si="1"/>
        <v>279605</v>
      </c>
      <c r="H16" s="6">
        <v>0</v>
      </c>
      <c r="I16" s="6">
        <v>279605</v>
      </c>
      <c r="J16" s="6">
        <v>0</v>
      </c>
      <c r="K16" s="6">
        <v>-279605</v>
      </c>
    </row>
    <row r="17" spans="1:11" hidden="1" outlineLevel="1" x14ac:dyDescent="0.25">
      <c r="A17" s="3" t="s">
        <v>19</v>
      </c>
      <c r="B17" s="6">
        <v>0</v>
      </c>
      <c r="C17" s="13">
        <v>0</v>
      </c>
      <c r="D17" s="6">
        <v>0</v>
      </c>
      <c r="E17" s="6">
        <v>10517662</v>
      </c>
      <c r="F17" s="6">
        <v>0</v>
      </c>
      <c r="G17" s="6">
        <f t="shared" si="1"/>
        <v>10517662</v>
      </c>
      <c r="H17" s="6">
        <v>0</v>
      </c>
      <c r="I17" s="6">
        <v>10517662</v>
      </c>
      <c r="J17" s="6">
        <v>10515000</v>
      </c>
      <c r="K17" s="6">
        <v>-2662</v>
      </c>
    </row>
    <row r="18" spans="1:11" hidden="1" outlineLevel="1" x14ac:dyDescent="0.25">
      <c r="A18" s="3" t="s">
        <v>20</v>
      </c>
      <c r="B18" s="6">
        <v>0</v>
      </c>
      <c r="C18" s="13">
        <v>0</v>
      </c>
      <c r="D18" s="6">
        <v>0</v>
      </c>
      <c r="E18" s="6">
        <v>1166628</v>
      </c>
      <c r="F18" s="6">
        <v>0</v>
      </c>
      <c r="G18" s="6">
        <f t="shared" si="1"/>
        <v>1166628</v>
      </c>
      <c r="H18" s="6">
        <v>0</v>
      </c>
      <c r="I18" s="6">
        <v>1166628</v>
      </c>
      <c r="J18" s="6">
        <v>1140000</v>
      </c>
      <c r="K18" s="6">
        <v>-26628</v>
      </c>
    </row>
    <row r="19" spans="1:11" hidden="1" outlineLevel="1" x14ac:dyDescent="0.25">
      <c r="A19" s="3" t="s">
        <v>21</v>
      </c>
      <c r="B19" s="6">
        <v>0</v>
      </c>
      <c r="C19" s="13">
        <v>2277990</v>
      </c>
      <c r="D19" s="6">
        <v>0</v>
      </c>
      <c r="E19" s="6">
        <v>10326108</v>
      </c>
      <c r="F19" s="6">
        <v>0</v>
      </c>
      <c r="G19" s="6">
        <f t="shared" si="1"/>
        <v>12604098</v>
      </c>
      <c r="H19" s="6">
        <v>0</v>
      </c>
      <c r="I19" s="6">
        <v>12604098</v>
      </c>
      <c r="J19" s="6">
        <v>10335663</v>
      </c>
      <c r="K19" s="6">
        <v>-2268435</v>
      </c>
    </row>
    <row r="20" spans="1:11" hidden="1" outlineLevel="1" x14ac:dyDescent="0.25">
      <c r="A20" s="3" t="s">
        <v>22</v>
      </c>
      <c r="B20" s="6">
        <v>0</v>
      </c>
      <c r="C20" s="13">
        <v>0</v>
      </c>
      <c r="D20" s="6">
        <v>0</v>
      </c>
      <c r="E20" s="6">
        <v>1717468</v>
      </c>
      <c r="F20" s="6">
        <v>0</v>
      </c>
      <c r="G20" s="6">
        <f t="shared" si="1"/>
        <v>1717468</v>
      </c>
      <c r="H20" s="6">
        <v>0</v>
      </c>
      <c r="I20" s="6">
        <v>1717468</v>
      </c>
      <c r="J20" s="6">
        <v>2058240</v>
      </c>
      <c r="K20" s="6">
        <v>340772</v>
      </c>
    </row>
    <row r="21" spans="1:11" hidden="1" outlineLevel="1" x14ac:dyDescent="0.25">
      <c r="A21" s="3" t="s">
        <v>23</v>
      </c>
      <c r="B21" s="6">
        <v>-115885497</v>
      </c>
      <c r="C21" s="13">
        <v>0</v>
      </c>
      <c r="D21" s="6">
        <v>0</v>
      </c>
      <c r="E21" s="6">
        <v>115885497</v>
      </c>
      <c r="F21" s="6">
        <v>0</v>
      </c>
      <c r="G21" s="6">
        <f t="shared" si="1"/>
        <v>115885497</v>
      </c>
      <c r="H21" s="6">
        <v>0</v>
      </c>
      <c r="I21" s="6">
        <v>0</v>
      </c>
      <c r="J21" s="6">
        <v>0</v>
      </c>
      <c r="K21" s="6">
        <v>0</v>
      </c>
    </row>
    <row r="22" spans="1:11" hidden="1" outlineLevel="1" x14ac:dyDescent="0.25">
      <c r="A22" s="3" t="s">
        <v>24</v>
      </c>
      <c r="B22" s="6">
        <v>-6940441</v>
      </c>
      <c r="C22" s="13">
        <v>0</v>
      </c>
      <c r="D22" s="6">
        <v>0</v>
      </c>
      <c r="E22" s="6">
        <v>38379089</v>
      </c>
      <c r="F22" s="6">
        <v>0</v>
      </c>
      <c r="G22" s="6">
        <f t="shared" si="1"/>
        <v>38379089</v>
      </c>
      <c r="H22" s="6">
        <v>0</v>
      </c>
      <c r="I22" s="6">
        <v>31438648</v>
      </c>
      <c r="J22" s="6">
        <v>30271071</v>
      </c>
      <c r="K22" s="6">
        <v>-1167577</v>
      </c>
    </row>
    <row r="23" spans="1:11" hidden="1" outlineLevel="1" x14ac:dyDescent="0.25">
      <c r="A23" s="3" t="s">
        <v>25</v>
      </c>
      <c r="B23" s="6">
        <v>-1361944</v>
      </c>
      <c r="C23" s="13">
        <v>4229696</v>
      </c>
      <c r="D23" s="6">
        <v>0</v>
      </c>
      <c r="E23" s="6">
        <v>7296690</v>
      </c>
      <c r="F23" s="6">
        <v>0</v>
      </c>
      <c r="G23" s="6">
        <f t="shared" si="1"/>
        <v>11526386</v>
      </c>
      <c r="H23" s="6">
        <v>0</v>
      </c>
      <c r="I23" s="6">
        <v>10164442</v>
      </c>
      <c r="J23" s="6">
        <v>10925413</v>
      </c>
      <c r="K23" s="6">
        <v>760971</v>
      </c>
    </row>
    <row r="24" spans="1:11" hidden="1" outlineLevel="1" x14ac:dyDescent="0.25">
      <c r="A24" s="3" t="s">
        <v>26</v>
      </c>
      <c r="B24" s="6">
        <v>0</v>
      </c>
      <c r="C24" s="13">
        <v>0</v>
      </c>
      <c r="D24" s="6">
        <v>0</v>
      </c>
      <c r="E24" s="6">
        <v>12631830</v>
      </c>
      <c r="F24" s="6">
        <v>0</v>
      </c>
      <c r="G24" s="6">
        <f t="shared" si="1"/>
        <v>12631830</v>
      </c>
      <c r="H24" s="6">
        <v>0</v>
      </c>
      <c r="I24" s="6">
        <v>12631830</v>
      </c>
      <c r="J24" s="6">
        <v>12129096</v>
      </c>
      <c r="K24" s="6">
        <v>-502734</v>
      </c>
    </row>
    <row r="25" spans="1:11" hidden="1" outlineLevel="1" x14ac:dyDescent="0.25">
      <c r="A25" s="3" t="s">
        <v>27</v>
      </c>
      <c r="B25" s="6">
        <v>-2949377</v>
      </c>
      <c r="C25" s="13">
        <v>6074679</v>
      </c>
      <c r="D25" s="6">
        <v>0</v>
      </c>
      <c r="E25" s="6">
        <v>194783530</v>
      </c>
      <c r="F25" s="6">
        <v>0</v>
      </c>
      <c r="G25" s="6">
        <f t="shared" si="1"/>
        <v>200858209</v>
      </c>
      <c r="H25" s="6">
        <v>0</v>
      </c>
      <c r="I25" s="6">
        <v>197908832</v>
      </c>
      <c r="J25" s="6">
        <v>196899082</v>
      </c>
      <c r="K25" s="6">
        <v>-1009750</v>
      </c>
    </row>
    <row r="26" spans="1:11" hidden="1" outlineLevel="1" x14ac:dyDescent="0.25">
      <c r="A26" s="3" t="s">
        <v>213</v>
      </c>
      <c r="B26" s="6">
        <v>0</v>
      </c>
      <c r="C26" s="13">
        <v>19013096</v>
      </c>
      <c r="D26" s="6">
        <v>0</v>
      </c>
      <c r="E26" s="6">
        <v>25958957</v>
      </c>
      <c r="F26" s="6">
        <v>0</v>
      </c>
      <c r="G26" s="6">
        <f t="shared" si="1"/>
        <v>44972053</v>
      </c>
      <c r="H26" s="6">
        <v>0</v>
      </c>
      <c r="I26" s="6">
        <v>44972053</v>
      </c>
      <c r="J26" s="6">
        <v>38029413</v>
      </c>
      <c r="K26" s="6">
        <v>-6942640</v>
      </c>
    </row>
    <row r="27" spans="1:11" hidden="1" outlineLevel="1" x14ac:dyDescent="0.25">
      <c r="A27" s="3" t="s">
        <v>214</v>
      </c>
      <c r="B27" s="6">
        <v>0</v>
      </c>
      <c r="C27" s="13">
        <v>0</v>
      </c>
      <c r="D27" s="6">
        <v>0</v>
      </c>
      <c r="E27" s="6">
        <v>36361520</v>
      </c>
      <c r="F27" s="6">
        <v>0</v>
      </c>
      <c r="G27" s="6">
        <f t="shared" si="1"/>
        <v>36361520</v>
      </c>
      <c r="H27" s="6">
        <v>0</v>
      </c>
      <c r="I27" s="6">
        <v>36361520</v>
      </c>
      <c r="J27" s="6">
        <v>39183792</v>
      </c>
      <c r="K27" s="6">
        <v>2822272</v>
      </c>
    </row>
    <row r="28" spans="1:11" hidden="1" outlineLevel="1" x14ac:dyDescent="0.25">
      <c r="A28" s="3" t="s">
        <v>28</v>
      </c>
      <c r="B28" s="6">
        <v>-317105</v>
      </c>
      <c r="C28" s="13">
        <v>24279071</v>
      </c>
      <c r="D28" s="6">
        <v>0</v>
      </c>
      <c r="E28" s="6">
        <v>1606237</v>
      </c>
      <c r="F28" s="6">
        <v>0</v>
      </c>
      <c r="G28" s="6">
        <f t="shared" si="1"/>
        <v>25885308</v>
      </c>
      <c r="H28" s="6">
        <v>0</v>
      </c>
      <c r="I28" s="6">
        <v>25568203</v>
      </c>
      <c r="J28" s="6">
        <v>23713157</v>
      </c>
      <c r="K28" s="6">
        <v>-1855046</v>
      </c>
    </row>
    <row r="29" spans="1:11" hidden="1" outlineLevel="1" x14ac:dyDescent="0.25">
      <c r="A29" s="3" t="s">
        <v>29</v>
      </c>
      <c r="B29" s="6">
        <v>-450596</v>
      </c>
      <c r="C29" s="13">
        <v>19961491</v>
      </c>
      <c r="D29" s="6">
        <v>0</v>
      </c>
      <c r="E29" s="6">
        <v>2246557</v>
      </c>
      <c r="F29" s="6">
        <v>0</v>
      </c>
      <c r="G29" s="6">
        <f t="shared" si="1"/>
        <v>22208048</v>
      </c>
      <c r="H29" s="6">
        <v>0</v>
      </c>
      <c r="I29" s="6">
        <v>21757452</v>
      </c>
      <c r="J29" s="6">
        <v>18970027</v>
      </c>
      <c r="K29" s="6">
        <v>-2787425</v>
      </c>
    </row>
    <row r="30" spans="1:11" hidden="1" outlineLevel="1" x14ac:dyDescent="0.25">
      <c r="A30" s="3" t="s">
        <v>30</v>
      </c>
      <c r="B30" s="6">
        <v>-729385</v>
      </c>
      <c r="C30" s="13">
        <v>28953166</v>
      </c>
      <c r="D30" s="6">
        <v>0</v>
      </c>
      <c r="E30" s="6">
        <v>2283200</v>
      </c>
      <c r="F30" s="6">
        <v>0</v>
      </c>
      <c r="G30" s="6">
        <f t="shared" si="1"/>
        <v>31236366</v>
      </c>
      <c r="H30" s="6">
        <v>0</v>
      </c>
      <c r="I30" s="6">
        <v>30506981</v>
      </c>
      <c r="J30" s="6">
        <v>33332267</v>
      </c>
      <c r="K30" s="6">
        <v>2825286</v>
      </c>
    </row>
    <row r="31" spans="1:11" hidden="1" outlineLevel="1" x14ac:dyDescent="0.25">
      <c r="A31" s="3" t="s">
        <v>31</v>
      </c>
      <c r="B31" s="6">
        <v>0</v>
      </c>
      <c r="C31" s="13">
        <v>17510328</v>
      </c>
      <c r="D31" s="6">
        <v>0</v>
      </c>
      <c r="E31" s="6">
        <v>1455515</v>
      </c>
      <c r="F31" s="6">
        <v>0</v>
      </c>
      <c r="G31" s="6">
        <f t="shared" si="1"/>
        <v>18965843</v>
      </c>
      <c r="H31" s="6">
        <v>0</v>
      </c>
      <c r="I31" s="6">
        <v>18965843</v>
      </c>
      <c r="J31" s="6">
        <v>18069214</v>
      </c>
      <c r="K31" s="6">
        <v>-896629</v>
      </c>
    </row>
    <row r="32" spans="1:11" hidden="1" outlineLevel="1" x14ac:dyDescent="0.25">
      <c r="A32" s="3" t="s">
        <v>32</v>
      </c>
      <c r="B32" s="6">
        <v>-521890</v>
      </c>
      <c r="C32" s="13">
        <v>19054181</v>
      </c>
      <c r="D32" s="6">
        <v>0</v>
      </c>
      <c r="E32" s="6">
        <v>1230495</v>
      </c>
      <c r="F32" s="6">
        <v>0</v>
      </c>
      <c r="G32" s="6">
        <f t="shared" si="1"/>
        <v>20284676</v>
      </c>
      <c r="H32" s="6">
        <v>0</v>
      </c>
      <c r="I32" s="6">
        <v>19762786</v>
      </c>
      <c r="J32" s="6">
        <v>18085316</v>
      </c>
      <c r="K32" s="6">
        <v>-1677470</v>
      </c>
    </row>
    <row r="33" spans="1:11" hidden="1" outlineLevel="1" x14ac:dyDescent="0.25">
      <c r="A33" s="3" t="s">
        <v>33</v>
      </c>
      <c r="B33" s="6">
        <v>0</v>
      </c>
      <c r="C33" s="13">
        <v>0</v>
      </c>
      <c r="D33" s="6">
        <v>0</v>
      </c>
      <c r="E33" s="6">
        <v>10369270</v>
      </c>
      <c r="F33" s="6">
        <v>0</v>
      </c>
      <c r="G33" s="6">
        <f t="shared" si="1"/>
        <v>10369270</v>
      </c>
      <c r="H33" s="6">
        <v>0</v>
      </c>
      <c r="I33" s="6">
        <v>10369270</v>
      </c>
      <c r="J33" s="6">
        <v>10258500</v>
      </c>
      <c r="K33" s="6">
        <v>-110770</v>
      </c>
    </row>
    <row r="34" spans="1:11" hidden="1" outlineLevel="1" x14ac:dyDescent="0.25">
      <c r="A34" s="3" t="s">
        <v>34</v>
      </c>
      <c r="B34" s="6">
        <v>0</v>
      </c>
      <c r="C34" s="13">
        <v>-112522</v>
      </c>
      <c r="D34" s="6">
        <v>0</v>
      </c>
      <c r="E34" s="6">
        <v>38763212</v>
      </c>
      <c r="F34" s="6">
        <v>0</v>
      </c>
      <c r="G34" s="6">
        <f t="shared" si="1"/>
        <v>38650690</v>
      </c>
      <c r="H34" s="6">
        <v>0</v>
      </c>
      <c r="I34" s="6">
        <v>38650690</v>
      </c>
      <c r="J34" s="6">
        <v>39943740</v>
      </c>
      <c r="K34" s="6">
        <v>1293050</v>
      </c>
    </row>
    <row r="35" spans="1:11" hidden="1" outlineLevel="1" x14ac:dyDescent="0.25">
      <c r="A35" s="3" t="s">
        <v>35</v>
      </c>
      <c r="B35" s="6">
        <v>0</v>
      </c>
      <c r="C35" s="13">
        <v>0</v>
      </c>
      <c r="D35" s="6">
        <v>0</v>
      </c>
      <c r="E35" s="6">
        <v>8983308</v>
      </c>
      <c r="F35" s="6">
        <v>0</v>
      </c>
      <c r="G35" s="6">
        <f t="shared" si="1"/>
        <v>8983308</v>
      </c>
      <c r="H35" s="6">
        <v>0</v>
      </c>
      <c r="I35" s="6">
        <v>8983308</v>
      </c>
      <c r="J35" s="6">
        <v>13500000</v>
      </c>
      <c r="K35" s="6">
        <v>4516692</v>
      </c>
    </row>
    <row r="36" spans="1:11" hidden="1" outlineLevel="1" x14ac:dyDescent="0.25">
      <c r="A36" s="3" t="s">
        <v>36</v>
      </c>
      <c r="B36" s="6">
        <v>0</v>
      </c>
      <c r="C36" s="13">
        <v>0</v>
      </c>
      <c r="D36" s="6">
        <v>0</v>
      </c>
      <c r="E36" s="6">
        <v>2126746</v>
      </c>
      <c r="F36" s="6">
        <v>0</v>
      </c>
      <c r="G36" s="6">
        <f t="shared" si="1"/>
        <v>2126746</v>
      </c>
      <c r="H36" s="6">
        <v>0</v>
      </c>
      <c r="I36" s="6">
        <v>2126746</v>
      </c>
      <c r="J36" s="6">
        <v>2520882</v>
      </c>
      <c r="K36" s="6">
        <v>394136</v>
      </c>
    </row>
    <row r="37" spans="1:11" collapsed="1" x14ac:dyDescent="0.25">
      <c r="A37" s="15" t="s">
        <v>37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f t="shared" si="1"/>
        <v>0</v>
      </c>
      <c r="H37" s="14">
        <v>0</v>
      </c>
      <c r="I37" s="14">
        <v>0</v>
      </c>
      <c r="J37" s="14">
        <v>0</v>
      </c>
      <c r="K37" s="14">
        <v>0</v>
      </c>
    </row>
    <row r="38" spans="1:11" hidden="1" outlineLevel="1" x14ac:dyDescent="0.25">
      <c r="A38" s="3" t="s">
        <v>219</v>
      </c>
      <c r="B38" s="6">
        <v>0</v>
      </c>
      <c r="C38" s="13">
        <v>0</v>
      </c>
      <c r="D38" s="6">
        <v>0</v>
      </c>
      <c r="E38" s="6">
        <v>0</v>
      </c>
      <c r="F38" s="6">
        <v>0</v>
      </c>
      <c r="G38" s="6">
        <f t="shared" si="1"/>
        <v>0</v>
      </c>
      <c r="H38" s="6">
        <v>0</v>
      </c>
      <c r="I38" s="6">
        <v>0</v>
      </c>
      <c r="J38" s="6">
        <v>0</v>
      </c>
      <c r="K38" s="6">
        <v>0</v>
      </c>
    </row>
    <row r="39" spans="1:11" collapsed="1" x14ac:dyDescent="0.25">
      <c r="A39" s="15" t="s">
        <v>38</v>
      </c>
      <c r="B39" s="14">
        <v>-167936112</v>
      </c>
      <c r="C39" s="14">
        <v>1162888101</v>
      </c>
      <c r="D39" s="14">
        <v>0</v>
      </c>
      <c r="E39" s="14">
        <v>642764269</v>
      </c>
      <c r="F39" s="14">
        <v>0</v>
      </c>
      <c r="G39" s="14">
        <f t="shared" si="1"/>
        <v>1805652370</v>
      </c>
      <c r="H39" s="14">
        <v>0</v>
      </c>
      <c r="I39" s="14">
        <v>1637716258</v>
      </c>
      <c r="J39" s="14">
        <v>1592993156</v>
      </c>
      <c r="K39" s="14">
        <v>-44723102</v>
      </c>
    </row>
    <row r="40" spans="1:11" hidden="1" outlineLevel="1" x14ac:dyDescent="0.25">
      <c r="A40" s="3" t="s">
        <v>39</v>
      </c>
      <c r="B40" s="6">
        <v>0</v>
      </c>
      <c r="C40" s="13">
        <v>2001710</v>
      </c>
      <c r="D40" s="6">
        <v>0</v>
      </c>
      <c r="E40" s="6">
        <v>0</v>
      </c>
      <c r="F40" s="6">
        <v>0</v>
      </c>
      <c r="G40" s="6">
        <f t="shared" si="1"/>
        <v>2001710</v>
      </c>
      <c r="H40" s="6">
        <v>0</v>
      </c>
      <c r="I40" s="6">
        <v>2001710</v>
      </c>
      <c r="J40" s="6">
        <v>2068250</v>
      </c>
      <c r="K40" s="6">
        <v>66540</v>
      </c>
    </row>
    <row r="41" spans="1:11" hidden="1" outlineLevel="1" x14ac:dyDescent="0.25">
      <c r="A41" s="3" t="s">
        <v>40</v>
      </c>
      <c r="B41" s="6">
        <v>-12758097</v>
      </c>
      <c r="C41" s="13">
        <v>18444438</v>
      </c>
      <c r="D41" s="6">
        <v>0</v>
      </c>
      <c r="E41" s="6">
        <v>14796107</v>
      </c>
      <c r="F41" s="6">
        <v>0</v>
      </c>
      <c r="G41" s="6">
        <f t="shared" si="1"/>
        <v>33240545</v>
      </c>
      <c r="H41" s="6">
        <v>0</v>
      </c>
      <c r="I41" s="6">
        <v>20482448</v>
      </c>
      <c r="J41" s="6">
        <v>22753610</v>
      </c>
      <c r="K41" s="6">
        <v>2271162</v>
      </c>
    </row>
    <row r="42" spans="1:11" hidden="1" outlineLevel="1" x14ac:dyDescent="0.25">
      <c r="A42" s="3" t="s">
        <v>41</v>
      </c>
      <c r="B42" s="6">
        <v>-7227484</v>
      </c>
      <c r="C42" s="13">
        <v>43770056</v>
      </c>
      <c r="D42" s="6">
        <v>0</v>
      </c>
      <c r="E42" s="6">
        <v>11897355</v>
      </c>
      <c r="F42" s="6">
        <v>0</v>
      </c>
      <c r="G42" s="6">
        <f t="shared" si="1"/>
        <v>55667411</v>
      </c>
      <c r="H42" s="6">
        <v>0</v>
      </c>
      <c r="I42" s="6">
        <v>48439927</v>
      </c>
      <c r="J42" s="6">
        <v>42961733</v>
      </c>
      <c r="K42" s="6">
        <v>-5478194</v>
      </c>
    </row>
    <row r="43" spans="1:11" hidden="1" outlineLevel="1" x14ac:dyDescent="0.25">
      <c r="A43" s="3" t="s">
        <v>42</v>
      </c>
      <c r="B43" s="6">
        <v>-7510636</v>
      </c>
      <c r="C43" s="13">
        <v>47397258</v>
      </c>
      <c r="D43" s="6">
        <v>0</v>
      </c>
      <c r="E43" s="6">
        <v>13024454</v>
      </c>
      <c r="F43" s="6">
        <v>0</v>
      </c>
      <c r="G43" s="6">
        <f t="shared" si="1"/>
        <v>60421712</v>
      </c>
      <c r="H43" s="6">
        <v>0</v>
      </c>
      <c r="I43" s="6">
        <v>52911076</v>
      </c>
      <c r="J43" s="6">
        <v>47276836</v>
      </c>
      <c r="K43" s="6">
        <v>-5634240</v>
      </c>
    </row>
    <row r="44" spans="1:11" hidden="1" outlineLevel="1" x14ac:dyDescent="0.25">
      <c r="A44" s="3" t="s">
        <v>43</v>
      </c>
      <c r="B44" s="6">
        <v>-7258381</v>
      </c>
      <c r="C44" s="13">
        <v>51484621</v>
      </c>
      <c r="D44" s="6">
        <v>0</v>
      </c>
      <c r="E44" s="6">
        <v>13498765</v>
      </c>
      <c r="F44" s="6">
        <v>0</v>
      </c>
      <c r="G44" s="6">
        <f t="shared" si="1"/>
        <v>64983386</v>
      </c>
      <c r="H44" s="6">
        <v>0</v>
      </c>
      <c r="I44" s="6">
        <v>57725005</v>
      </c>
      <c r="J44" s="6">
        <v>56904787</v>
      </c>
      <c r="K44" s="6">
        <v>-820218</v>
      </c>
    </row>
    <row r="45" spans="1:11" hidden="1" outlineLevel="1" x14ac:dyDescent="0.25">
      <c r="A45" s="3" t="s">
        <v>44</v>
      </c>
      <c r="B45" s="6">
        <v>-10248817</v>
      </c>
      <c r="C45" s="13">
        <v>63942889</v>
      </c>
      <c r="D45" s="6">
        <v>0</v>
      </c>
      <c r="E45" s="6">
        <v>20725210</v>
      </c>
      <c r="F45" s="6">
        <v>0</v>
      </c>
      <c r="G45" s="6">
        <f t="shared" si="1"/>
        <v>84668099</v>
      </c>
      <c r="H45" s="6">
        <v>0</v>
      </c>
      <c r="I45" s="6">
        <v>74419282</v>
      </c>
      <c r="J45" s="6">
        <v>69105899</v>
      </c>
      <c r="K45" s="6">
        <v>-5313383</v>
      </c>
    </row>
    <row r="46" spans="1:11" hidden="1" outlineLevel="1" x14ac:dyDescent="0.25">
      <c r="A46" s="3" t="s">
        <v>45</v>
      </c>
      <c r="B46" s="6">
        <v>-10236719</v>
      </c>
      <c r="C46" s="13">
        <v>52850152</v>
      </c>
      <c r="D46" s="6">
        <v>0</v>
      </c>
      <c r="E46" s="6">
        <v>18476194</v>
      </c>
      <c r="F46" s="6">
        <v>0</v>
      </c>
      <c r="G46" s="6">
        <f t="shared" si="1"/>
        <v>71326346</v>
      </c>
      <c r="H46" s="6">
        <v>0</v>
      </c>
      <c r="I46" s="6">
        <v>61089627</v>
      </c>
      <c r="J46" s="6">
        <v>64235921</v>
      </c>
      <c r="K46" s="6">
        <v>3146294</v>
      </c>
    </row>
    <row r="47" spans="1:11" hidden="1" outlineLevel="1" x14ac:dyDescent="0.25">
      <c r="A47" s="3" t="s">
        <v>46</v>
      </c>
      <c r="B47" s="6">
        <v>0</v>
      </c>
      <c r="C47" s="13">
        <v>0</v>
      </c>
      <c r="D47" s="6">
        <v>0</v>
      </c>
      <c r="E47" s="6">
        <v>242426</v>
      </c>
      <c r="F47" s="6">
        <v>0</v>
      </c>
      <c r="G47" s="6">
        <f t="shared" si="1"/>
        <v>242426</v>
      </c>
      <c r="H47" s="6">
        <v>0</v>
      </c>
      <c r="I47" s="6">
        <v>242426</v>
      </c>
      <c r="J47" s="6">
        <v>295229</v>
      </c>
      <c r="K47" s="6">
        <v>52803</v>
      </c>
    </row>
    <row r="48" spans="1:11" hidden="1" outlineLevel="1" x14ac:dyDescent="0.25">
      <c r="A48" s="3" t="s">
        <v>47</v>
      </c>
      <c r="B48" s="6">
        <v>0</v>
      </c>
      <c r="C48" s="13">
        <v>0</v>
      </c>
      <c r="D48" s="6">
        <v>0</v>
      </c>
      <c r="E48" s="6">
        <v>63451616</v>
      </c>
      <c r="F48" s="6">
        <v>0</v>
      </c>
      <c r="G48" s="6">
        <f t="shared" si="1"/>
        <v>63451616</v>
      </c>
      <c r="H48" s="6">
        <v>0</v>
      </c>
      <c r="I48" s="6">
        <v>63451616</v>
      </c>
      <c r="J48" s="6">
        <v>53303559</v>
      </c>
      <c r="K48" s="6">
        <v>-10148057</v>
      </c>
    </row>
    <row r="49" spans="1:11" hidden="1" outlineLevel="1" x14ac:dyDescent="0.25">
      <c r="A49" s="3" t="s">
        <v>48</v>
      </c>
      <c r="B49" s="6">
        <v>-21835074</v>
      </c>
      <c r="C49" s="13">
        <v>306246362</v>
      </c>
      <c r="D49" s="6">
        <v>0</v>
      </c>
      <c r="E49" s="6">
        <v>109075592</v>
      </c>
      <c r="F49" s="6">
        <v>0</v>
      </c>
      <c r="G49" s="6">
        <f t="shared" si="1"/>
        <v>415321954</v>
      </c>
      <c r="H49" s="6">
        <v>0</v>
      </c>
      <c r="I49" s="6">
        <v>393486880</v>
      </c>
      <c r="J49" s="6">
        <v>373782317</v>
      </c>
      <c r="K49" s="6">
        <v>-19704563</v>
      </c>
    </row>
    <row r="50" spans="1:11" hidden="1" outlineLevel="1" x14ac:dyDescent="0.25">
      <c r="A50" s="3" t="s">
        <v>49</v>
      </c>
      <c r="B50" s="6">
        <v>-17202190</v>
      </c>
      <c r="C50" s="13">
        <v>100896337</v>
      </c>
      <c r="D50" s="6">
        <v>0</v>
      </c>
      <c r="E50" s="6">
        <v>50536443</v>
      </c>
      <c r="F50" s="6">
        <v>0</v>
      </c>
      <c r="G50" s="6">
        <f t="shared" si="1"/>
        <v>151432780</v>
      </c>
      <c r="H50" s="6">
        <v>0</v>
      </c>
      <c r="I50" s="6">
        <v>134230590</v>
      </c>
      <c r="J50" s="6">
        <v>129285749</v>
      </c>
      <c r="K50" s="6">
        <v>-4944841</v>
      </c>
    </row>
    <row r="51" spans="1:11" hidden="1" outlineLevel="1" x14ac:dyDescent="0.25">
      <c r="A51" s="3" t="s">
        <v>50</v>
      </c>
      <c r="B51" s="6">
        <v>-18083788</v>
      </c>
      <c r="C51" s="13">
        <v>187703843</v>
      </c>
      <c r="D51" s="6">
        <v>0</v>
      </c>
      <c r="E51" s="6">
        <v>90625322</v>
      </c>
      <c r="F51" s="6">
        <v>0</v>
      </c>
      <c r="G51" s="6">
        <f t="shared" si="1"/>
        <v>278329165</v>
      </c>
      <c r="H51" s="6">
        <v>0</v>
      </c>
      <c r="I51" s="6">
        <v>260245377</v>
      </c>
      <c r="J51" s="6">
        <v>268074953</v>
      </c>
      <c r="K51" s="6">
        <v>7829576</v>
      </c>
    </row>
    <row r="52" spans="1:11" hidden="1" outlineLevel="1" x14ac:dyDescent="0.25">
      <c r="A52" s="3" t="s">
        <v>208</v>
      </c>
      <c r="B52" s="6">
        <v>-20768476</v>
      </c>
      <c r="C52" s="13">
        <v>146993063</v>
      </c>
      <c r="D52" s="6">
        <v>0</v>
      </c>
      <c r="E52" s="6">
        <v>101326692</v>
      </c>
      <c r="F52" s="6">
        <v>0</v>
      </c>
      <c r="G52" s="6">
        <f t="shared" si="1"/>
        <v>248319755</v>
      </c>
      <c r="H52" s="6">
        <v>0</v>
      </c>
      <c r="I52" s="6">
        <v>227551279</v>
      </c>
      <c r="J52" s="6">
        <v>220028286</v>
      </c>
      <c r="K52" s="6">
        <v>-7522993</v>
      </c>
    </row>
    <row r="53" spans="1:11" hidden="1" outlineLevel="1" x14ac:dyDescent="0.25">
      <c r="A53" s="3" t="s">
        <v>51</v>
      </c>
      <c r="B53" s="6">
        <v>-10595595</v>
      </c>
      <c r="C53" s="13">
        <v>57554682</v>
      </c>
      <c r="D53" s="6">
        <v>0</v>
      </c>
      <c r="E53" s="6">
        <v>26560435</v>
      </c>
      <c r="F53" s="6">
        <v>0</v>
      </c>
      <c r="G53" s="6">
        <f t="shared" si="1"/>
        <v>84115117</v>
      </c>
      <c r="H53" s="6">
        <v>0</v>
      </c>
      <c r="I53" s="6">
        <v>73519522</v>
      </c>
      <c r="J53" s="6">
        <v>73192580</v>
      </c>
      <c r="K53" s="6">
        <v>-326942</v>
      </c>
    </row>
    <row r="54" spans="1:11" hidden="1" outlineLevel="1" x14ac:dyDescent="0.25">
      <c r="A54" s="3" t="s">
        <v>52</v>
      </c>
      <c r="B54" s="6">
        <v>1440538</v>
      </c>
      <c r="C54" s="13">
        <v>0</v>
      </c>
      <c r="D54" s="6">
        <v>0</v>
      </c>
      <c r="E54" s="6">
        <v>51143100</v>
      </c>
      <c r="F54" s="6">
        <v>0</v>
      </c>
      <c r="G54" s="6">
        <f t="shared" si="1"/>
        <v>51143100</v>
      </c>
      <c r="H54" s="6">
        <v>0</v>
      </c>
      <c r="I54" s="6">
        <v>52583638</v>
      </c>
      <c r="J54" s="6">
        <v>56358812</v>
      </c>
      <c r="K54" s="6">
        <v>3775174</v>
      </c>
    </row>
    <row r="55" spans="1:11" hidden="1" outlineLevel="1" x14ac:dyDescent="0.25">
      <c r="A55" s="3" t="s">
        <v>53</v>
      </c>
      <c r="B55" s="6">
        <v>-5784474</v>
      </c>
      <c r="C55" s="13">
        <v>8263498</v>
      </c>
      <c r="D55" s="6">
        <v>0</v>
      </c>
      <c r="E55" s="6">
        <v>3185443</v>
      </c>
      <c r="F55" s="6">
        <v>0</v>
      </c>
      <c r="G55" s="6">
        <f t="shared" si="1"/>
        <v>11448941</v>
      </c>
      <c r="H55" s="6">
        <v>0</v>
      </c>
      <c r="I55" s="6">
        <v>5664467</v>
      </c>
      <c r="J55" s="6">
        <v>6490534</v>
      </c>
      <c r="K55" s="6">
        <v>826067</v>
      </c>
    </row>
    <row r="56" spans="1:11" hidden="1" outlineLevel="1" x14ac:dyDescent="0.25">
      <c r="A56" s="3" t="s">
        <v>54</v>
      </c>
      <c r="B56" s="6">
        <v>-7160190</v>
      </c>
      <c r="C56" s="13">
        <v>15679055</v>
      </c>
      <c r="D56" s="6">
        <v>0</v>
      </c>
      <c r="E56" s="6">
        <v>337600</v>
      </c>
      <c r="F56" s="6">
        <v>0</v>
      </c>
      <c r="G56" s="6">
        <f t="shared" si="1"/>
        <v>16016655</v>
      </c>
      <c r="H56" s="6">
        <v>0</v>
      </c>
      <c r="I56" s="6">
        <v>8856465</v>
      </c>
      <c r="J56" s="6">
        <v>5257883</v>
      </c>
      <c r="K56" s="6">
        <v>-3598582</v>
      </c>
    </row>
    <row r="57" spans="1:11" hidden="1" outlineLevel="1" x14ac:dyDescent="0.25">
      <c r="A57" s="3" t="s">
        <v>55</v>
      </c>
      <c r="B57" s="6">
        <v>0</v>
      </c>
      <c r="C57" s="13">
        <v>0</v>
      </c>
      <c r="D57" s="6">
        <v>0</v>
      </c>
      <c r="E57" s="6">
        <v>1680000</v>
      </c>
      <c r="F57" s="6">
        <v>0</v>
      </c>
      <c r="G57" s="6">
        <f t="shared" si="1"/>
        <v>1680000</v>
      </c>
      <c r="H57" s="6">
        <v>0</v>
      </c>
      <c r="I57" s="6">
        <v>1680000</v>
      </c>
      <c r="J57" s="6">
        <v>1680000</v>
      </c>
      <c r="K57" s="6">
        <v>0</v>
      </c>
    </row>
    <row r="58" spans="1:11" hidden="1" outlineLevel="1" x14ac:dyDescent="0.25">
      <c r="A58" s="3" t="s">
        <v>56</v>
      </c>
      <c r="B58" s="6">
        <v>0</v>
      </c>
      <c r="C58" s="13">
        <v>0</v>
      </c>
      <c r="D58" s="6">
        <v>0</v>
      </c>
      <c r="E58" s="6">
        <v>24249831</v>
      </c>
      <c r="F58" s="6">
        <v>0</v>
      </c>
      <c r="G58" s="6">
        <f t="shared" si="1"/>
        <v>24249831</v>
      </c>
      <c r="H58" s="6">
        <v>0</v>
      </c>
      <c r="I58" s="6">
        <v>24249831</v>
      </c>
      <c r="J58" s="6">
        <v>22880000</v>
      </c>
      <c r="K58" s="6">
        <v>-1369831</v>
      </c>
    </row>
    <row r="59" spans="1:11" hidden="1" outlineLevel="1" x14ac:dyDescent="0.25">
      <c r="A59" s="3" t="s">
        <v>57</v>
      </c>
      <c r="B59" s="6">
        <v>0</v>
      </c>
      <c r="C59" s="13">
        <v>0</v>
      </c>
      <c r="D59" s="6">
        <v>0</v>
      </c>
      <c r="E59" s="6">
        <v>4273053</v>
      </c>
      <c r="F59" s="6">
        <v>0</v>
      </c>
      <c r="G59" s="6">
        <f t="shared" si="1"/>
        <v>4273053</v>
      </c>
      <c r="H59" s="6">
        <v>0</v>
      </c>
      <c r="I59" s="6">
        <v>4273053</v>
      </c>
      <c r="J59" s="6">
        <v>4273053</v>
      </c>
      <c r="K59" s="6">
        <v>0</v>
      </c>
    </row>
    <row r="60" spans="1:11" hidden="1" outlineLevel="1" x14ac:dyDescent="0.25">
      <c r="A60" s="3" t="s">
        <v>58</v>
      </c>
      <c r="B60" s="6">
        <v>0</v>
      </c>
      <c r="C60" s="13">
        <v>0</v>
      </c>
      <c r="D60" s="6">
        <v>0</v>
      </c>
      <c r="E60" s="6">
        <v>9311787</v>
      </c>
      <c r="F60" s="6">
        <v>0</v>
      </c>
      <c r="G60" s="6">
        <f t="shared" si="1"/>
        <v>9311787</v>
      </c>
      <c r="H60" s="6">
        <v>0</v>
      </c>
      <c r="I60" s="6">
        <v>9311787</v>
      </c>
      <c r="J60" s="6">
        <v>9311787</v>
      </c>
      <c r="K60" s="6">
        <v>0</v>
      </c>
    </row>
    <row r="61" spans="1:11" hidden="1" outlineLevel="1" x14ac:dyDescent="0.25">
      <c r="A61" s="3" t="s">
        <v>59</v>
      </c>
      <c r="B61" s="6">
        <v>-11032469</v>
      </c>
      <c r="C61" s="13">
        <v>45880186</v>
      </c>
      <c r="D61" s="6">
        <v>0</v>
      </c>
      <c r="E61" s="6">
        <v>13564153</v>
      </c>
      <c r="F61" s="6">
        <v>0</v>
      </c>
      <c r="G61" s="6">
        <f t="shared" si="1"/>
        <v>59444339</v>
      </c>
      <c r="H61" s="6">
        <v>0</v>
      </c>
      <c r="I61" s="6">
        <v>48411870</v>
      </c>
      <c r="J61" s="6">
        <v>50875790</v>
      </c>
      <c r="K61" s="6">
        <v>2463920</v>
      </c>
    </row>
    <row r="62" spans="1:11" hidden="1" outlineLevel="1" x14ac:dyDescent="0.25">
      <c r="A62" s="3" t="s">
        <v>60</v>
      </c>
      <c r="B62" s="6">
        <v>-1674260</v>
      </c>
      <c r="C62" s="13">
        <v>13779951</v>
      </c>
      <c r="D62" s="6">
        <v>0</v>
      </c>
      <c r="E62" s="6">
        <v>782691</v>
      </c>
      <c r="F62" s="6">
        <v>0</v>
      </c>
      <c r="G62" s="6">
        <f t="shared" si="1"/>
        <v>14562642</v>
      </c>
      <c r="H62" s="6">
        <v>0</v>
      </c>
      <c r="I62" s="6">
        <v>12888382</v>
      </c>
      <c r="J62" s="6">
        <v>12595588</v>
      </c>
      <c r="K62" s="6">
        <v>-292794</v>
      </c>
    </row>
    <row r="63" spans="1:11" collapsed="1" x14ac:dyDescent="0.25">
      <c r="A63" s="15" t="s">
        <v>61</v>
      </c>
      <c r="B63" s="14">
        <v>-6888596</v>
      </c>
      <c r="C63" s="14">
        <v>19048386</v>
      </c>
      <c r="D63" s="14">
        <v>0</v>
      </c>
      <c r="E63" s="14">
        <v>28294865</v>
      </c>
      <c r="F63" s="14">
        <v>0</v>
      </c>
      <c r="G63" s="14">
        <f t="shared" ref="G63:G114" si="2">SUM(C63:F63)</f>
        <v>47343251</v>
      </c>
      <c r="H63" s="14">
        <v>0</v>
      </c>
      <c r="I63" s="14">
        <v>40454655</v>
      </c>
      <c r="J63" s="14">
        <v>46457073</v>
      </c>
      <c r="K63" s="14">
        <v>6002418</v>
      </c>
    </row>
    <row r="64" spans="1:11" hidden="1" outlineLevel="1" x14ac:dyDescent="0.25">
      <c r="A64" s="3" t="s">
        <v>62</v>
      </c>
      <c r="B64" s="6">
        <v>0</v>
      </c>
      <c r="C64" s="13">
        <v>896747</v>
      </c>
      <c r="D64" s="6">
        <v>0</v>
      </c>
      <c r="E64" s="6">
        <v>31000</v>
      </c>
      <c r="F64" s="6">
        <v>0</v>
      </c>
      <c r="G64" s="6">
        <f t="shared" si="2"/>
        <v>927747</v>
      </c>
      <c r="H64" s="6">
        <v>0</v>
      </c>
      <c r="I64" s="6">
        <v>927747</v>
      </c>
      <c r="J64" s="6">
        <v>892419</v>
      </c>
      <c r="K64" s="6">
        <v>-35328</v>
      </c>
    </row>
    <row r="65" spans="1:11" hidden="1" outlineLevel="1" x14ac:dyDescent="0.25">
      <c r="A65" s="3" t="s">
        <v>63</v>
      </c>
      <c r="B65" s="6">
        <v>-403328</v>
      </c>
      <c r="C65" s="13">
        <v>15651801</v>
      </c>
      <c r="D65" s="6">
        <v>0</v>
      </c>
      <c r="E65" s="6">
        <v>14188755</v>
      </c>
      <c r="F65" s="6">
        <v>0</v>
      </c>
      <c r="G65" s="6">
        <f t="shared" si="2"/>
        <v>29840556</v>
      </c>
      <c r="H65" s="6">
        <v>0</v>
      </c>
      <c r="I65" s="6">
        <v>29437228</v>
      </c>
      <c r="J65" s="6">
        <v>29583198</v>
      </c>
      <c r="K65" s="6">
        <v>145970</v>
      </c>
    </row>
    <row r="66" spans="1:11" hidden="1" outlineLevel="1" x14ac:dyDescent="0.25">
      <c r="A66" s="3" t="s">
        <v>64</v>
      </c>
      <c r="B66" s="6">
        <v>-2485268</v>
      </c>
      <c r="C66" s="13">
        <v>2499838</v>
      </c>
      <c r="D66" s="6">
        <v>0</v>
      </c>
      <c r="E66" s="6">
        <v>2704249</v>
      </c>
      <c r="F66" s="6">
        <v>0</v>
      </c>
      <c r="G66" s="6">
        <f t="shared" si="2"/>
        <v>5204087</v>
      </c>
      <c r="H66" s="6">
        <v>0</v>
      </c>
      <c r="I66" s="6">
        <v>2718819</v>
      </c>
      <c r="J66" s="6">
        <v>4431215</v>
      </c>
      <c r="K66" s="6">
        <v>1712396</v>
      </c>
    </row>
    <row r="67" spans="1:11" hidden="1" outlineLevel="1" x14ac:dyDescent="0.25">
      <c r="A67" s="3" t="s">
        <v>65</v>
      </c>
      <c r="B67" s="6">
        <v>-4000000</v>
      </c>
      <c r="C67" s="13">
        <v>0</v>
      </c>
      <c r="D67" s="6">
        <v>0</v>
      </c>
      <c r="E67" s="6">
        <v>0</v>
      </c>
      <c r="F67" s="6">
        <v>0</v>
      </c>
      <c r="G67" s="6">
        <f t="shared" si="2"/>
        <v>0</v>
      </c>
      <c r="H67" s="6">
        <v>0</v>
      </c>
      <c r="I67" s="6">
        <v>-4000000</v>
      </c>
      <c r="J67" s="6">
        <v>-4000000</v>
      </c>
      <c r="K67" s="6">
        <v>0</v>
      </c>
    </row>
    <row r="68" spans="1:11" hidden="1" outlineLevel="1" x14ac:dyDescent="0.25">
      <c r="A68" s="3" t="s">
        <v>66</v>
      </c>
      <c r="B68" s="6">
        <v>0</v>
      </c>
      <c r="C68" s="13">
        <v>0</v>
      </c>
      <c r="D68" s="6">
        <v>0</v>
      </c>
      <c r="E68" s="6">
        <v>113764</v>
      </c>
      <c r="F68" s="6">
        <v>0</v>
      </c>
      <c r="G68" s="6">
        <f t="shared" si="2"/>
        <v>113764</v>
      </c>
      <c r="H68" s="6">
        <v>0</v>
      </c>
      <c r="I68" s="6">
        <v>113764</v>
      </c>
      <c r="J68" s="6">
        <v>205502</v>
      </c>
      <c r="K68" s="6">
        <v>91738</v>
      </c>
    </row>
    <row r="69" spans="1:11" hidden="1" outlineLevel="1" x14ac:dyDescent="0.25">
      <c r="A69" s="3" t="s">
        <v>67</v>
      </c>
      <c r="B69" s="6">
        <v>0</v>
      </c>
      <c r="C69" s="13">
        <v>0</v>
      </c>
      <c r="D69" s="6">
        <v>0</v>
      </c>
      <c r="E69" s="6">
        <v>933000</v>
      </c>
      <c r="F69" s="6">
        <v>0</v>
      </c>
      <c r="G69" s="6">
        <f t="shared" si="2"/>
        <v>933000</v>
      </c>
      <c r="H69" s="6">
        <v>0</v>
      </c>
      <c r="I69" s="6">
        <v>933000</v>
      </c>
      <c r="J69" s="6">
        <v>2262145</v>
      </c>
      <c r="K69" s="6">
        <v>1329145</v>
      </c>
    </row>
    <row r="70" spans="1:11" hidden="1" outlineLevel="1" x14ac:dyDescent="0.25">
      <c r="A70" s="3" t="s">
        <v>68</v>
      </c>
      <c r="B70" s="6">
        <v>0</v>
      </c>
      <c r="C70" s="13">
        <v>0</v>
      </c>
      <c r="D70" s="6">
        <v>0</v>
      </c>
      <c r="E70" s="6">
        <v>-552500</v>
      </c>
      <c r="F70" s="6">
        <v>0</v>
      </c>
      <c r="G70" s="6">
        <f t="shared" si="2"/>
        <v>-552500</v>
      </c>
      <c r="H70" s="6">
        <v>0</v>
      </c>
      <c r="I70" s="6">
        <v>-552500</v>
      </c>
      <c r="J70" s="6">
        <v>0</v>
      </c>
      <c r="K70" s="6">
        <v>552500</v>
      </c>
    </row>
    <row r="71" spans="1:11" hidden="1" outlineLevel="1" x14ac:dyDescent="0.25">
      <c r="A71" s="3" t="s">
        <v>69</v>
      </c>
      <c r="B71" s="6">
        <v>0</v>
      </c>
      <c r="C71" s="13">
        <v>0</v>
      </c>
      <c r="D71" s="6">
        <v>0</v>
      </c>
      <c r="E71" s="6">
        <v>144003</v>
      </c>
      <c r="F71" s="6">
        <v>0</v>
      </c>
      <c r="G71" s="6">
        <f t="shared" si="2"/>
        <v>144003</v>
      </c>
      <c r="H71" s="6">
        <v>0</v>
      </c>
      <c r="I71" s="6">
        <v>144003</v>
      </c>
      <c r="J71" s="6">
        <v>2350000</v>
      </c>
      <c r="K71" s="6">
        <v>2205997</v>
      </c>
    </row>
    <row r="72" spans="1:11" hidden="1" outlineLevel="1" x14ac:dyDescent="0.25">
      <c r="A72" s="3" t="s">
        <v>70</v>
      </c>
      <c r="B72" s="6">
        <v>0</v>
      </c>
      <c r="C72" s="13">
        <v>0</v>
      </c>
      <c r="D72" s="6">
        <v>0</v>
      </c>
      <c r="E72" s="6">
        <v>10732594</v>
      </c>
      <c r="F72" s="6">
        <v>0</v>
      </c>
      <c r="G72" s="6">
        <f t="shared" si="2"/>
        <v>10732594</v>
      </c>
      <c r="H72" s="6">
        <v>0</v>
      </c>
      <c r="I72" s="6">
        <v>10732594</v>
      </c>
      <c r="J72" s="6">
        <v>10732594</v>
      </c>
      <c r="K72" s="6">
        <v>0</v>
      </c>
    </row>
    <row r="73" spans="1:11" collapsed="1" x14ac:dyDescent="0.25">
      <c r="A73" s="15" t="s">
        <v>71</v>
      </c>
      <c r="B73" s="14">
        <v>-146912127</v>
      </c>
      <c r="C73" s="14">
        <v>113431289</v>
      </c>
      <c r="D73" s="14">
        <v>0</v>
      </c>
      <c r="E73" s="14">
        <v>360025792</v>
      </c>
      <c r="F73" s="14">
        <v>0</v>
      </c>
      <c r="G73" s="14">
        <f t="shared" si="2"/>
        <v>473457081</v>
      </c>
      <c r="H73" s="14">
        <v>0</v>
      </c>
      <c r="I73" s="14">
        <v>326544954</v>
      </c>
      <c r="J73" s="14">
        <v>322340912</v>
      </c>
      <c r="K73" s="14">
        <v>-4204042</v>
      </c>
    </row>
    <row r="74" spans="1:11" hidden="1" outlineLevel="1" x14ac:dyDescent="0.25">
      <c r="A74" s="3" t="s">
        <v>72</v>
      </c>
      <c r="B74" s="6">
        <v>0</v>
      </c>
      <c r="C74" s="13">
        <v>868984</v>
      </c>
      <c r="D74" s="6">
        <v>0</v>
      </c>
      <c r="E74" s="6">
        <v>863350</v>
      </c>
      <c r="F74" s="6">
        <v>0</v>
      </c>
      <c r="G74" s="6">
        <f t="shared" si="2"/>
        <v>1732334</v>
      </c>
      <c r="H74" s="6">
        <v>0</v>
      </c>
      <c r="I74" s="6">
        <v>1732334</v>
      </c>
      <c r="J74" s="6">
        <v>2780473</v>
      </c>
      <c r="K74" s="6">
        <v>1048139</v>
      </c>
    </row>
    <row r="75" spans="1:11" hidden="1" outlineLevel="1" x14ac:dyDescent="0.25">
      <c r="A75" s="3" t="s">
        <v>73</v>
      </c>
      <c r="B75" s="6">
        <v>-8214318</v>
      </c>
      <c r="C75" s="13">
        <v>13127611</v>
      </c>
      <c r="D75" s="6">
        <v>0</v>
      </c>
      <c r="E75" s="6">
        <v>3898398</v>
      </c>
      <c r="F75" s="6">
        <v>0</v>
      </c>
      <c r="G75" s="6">
        <f t="shared" si="2"/>
        <v>17026009</v>
      </c>
      <c r="H75" s="6">
        <v>0</v>
      </c>
      <c r="I75" s="6">
        <v>8811691</v>
      </c>
      <c r="J75" s="6">
        <v>9299765</v>
      </c>
      <c r="K75" s="6">
        <v>488074</v>
      </c>
    </row>
    <row r="76" spans="1:11" hidden="1" outlineLevel="1" x14ac:dyDescent="0.25">
      <c r="A76" s="3" t="s">
        <v>74</v>
      </c>
      <c r="B76" s="6">
        <v>0</v>
      </c>
      <c r="C76" s="13">
        <v>0</v>
      </c>
      <c r="D76" s="6">
        <v>0</v>
      </c>
      <c r="E76" s="6">
        <v>13864021</v>
      </c>
      <c r="F76" s="6">
        <v>0</v>
      </c>
      <c r="G76" s="6">
        <f t="shared" si="2"/>
        <v>13864021</v>
      </c>
      <c r="H76" s="6">
        <v>0</v>
      </c>
      <c r="I76" s="6">
        <v>13864021</v>
      </c>
      <c r="J76" s="6">
        <v>16534000</v>
      </c>
      <c r="K76" s="6">
        <v>2669979</v>
      </c>
    </row>
    <row r="77" spans="1:11" hidden="1" outlineLevel="1" x14ac:dyDescent="0.25">
      <c r="A77" s="3" t="s">
        <v>75</v>
      </c>
      <c r="B77" s="6">
        <v>0</v>
      </c>
      <c r="C77" s="13">
        <v>0</v>
      </c>
      <c r="D77" s="6">
        <v>0</v>
      </c>
      <c r="E77" s="6">
        <v>446893</v>
      </c>
      <c r="F77" s="6">
        <v>0</v>
      </c>
      <c r="G77" s="6">
        <f t="shared" si="2"/>
        <v>446893</v>
      </c>
      <c r="H77" s="6">
        <v>0</v>
      </c>
      <c r="I77" s="6">
        <v>446893</v>
      </c>
      <c r="J77" s="6">
        <v>438399</v>
      </c>
      <c r="K77" s="6">
        <v>-8494</v>
      </c>
    </row>
    <row r="78" spans="1:11" hidden="1" outlineLevel="1" x14ac:dyDescent="0.25">
      <c r="A78" s="3" t="s">
        <v>76</v>
      </c>
      <c r="B78" s="6">
        <v>0</v>
      </c>
      <c r="C78" s="13">
        <v>117612</v>
      </c>
      <c r="D78" s="6">
        <v>0</v>
      </c>
      <c r="E78" s="6">
        <v>105380</v>
      </c>
      <c r="F78" s="6">
        <v>0</v>
      </c>
      <c r="G78" s="6">
        <f t="shared" si="2"/>
        <v>222992</v>
      </c>
      <c r="H78" s="6">
        <v>0</v>
      </c>
      <c r="I78" s="6">
        <v>222992</v>
      </c>
      <c r="J78" s="6">
        <v>0</v>
      </c>
      <c r="K78" s="6">
        <v>-222992</v>
      </c>
    </row>
    <row r="79" spans="1:11" hidden="1" outlineLevel="1" x14ac:dyDescent="0.25">
      <c r="A79" s="3" t="s">
        <v>77</v>
      </c>
      <c r="B79" s="6">
        <v>0</v>
      </c>
      <c r="C79" s="13">
        <v>13194685</v>
      </c>
      <c r="D79" s="6">
        <v>0</v>
      </c>
      <c r="E79" s="6">
        <v>6160104</v>
      </c>
      <c r="F79" s="6">
        <v>0</v>
      </c>
      <c r="G79" s="6">
        <f t="shared" si="2"/>
        <v>19354789</v>
      </c>
      <c r="H79" s="6">
        <v>0</v>
      </c>
      <c r="I79" s="6">
        <v>19354789</v>
      </c>
      <c r="J79" s="6">
        <v>18848787</v>
      </c>
      <c r="K79" s="6">
        <v>-506002</v>
      </c>
    </row>
    <row r="80" spans="1:11" hidden="1" outlineLevel="1" x14ac:dyDescent="0.25">
      <c r="A80" s="3" t="s">
        <v>78</v>
      </c>
      <c r="B80" s="6">
        <v>-74899903</v>
      </c>
      <c r="C80" s="13">
        <v>38065120</v>
      </c>
      <c r="D80" s="6">
        <v>0</v>
      </c>
      <c r="E80" s="6">
        <v>87146070</v>
      </c>
      <c r="F80" s="6">
        <v>0</v>
      </c>
      <c r="G80" s="6">
        <f t="shared" si="2"/>
        <v>125211190</v>
      </c>
      <c r="H80" s="6">
        <v>0</v>
      </c>
      <c r="I80" s="6">
        <v>50311287</v>
      </c>
      <c r="J80" s="6">
        <v>45783954</v>
      </c>
      <c r="K80" s="6">
        <v>-4527333</v>
      </c>
    </row>
    <row r="81" spans="1:11" hidden="1" outlineLevel="1" x14ac:dyDescent="0.25">
      <c r="A81" s="3" t="s">
        <v>79</v>
      </c>
      <c r="B81" s="6">
        <v>-50498906</v>
      </c>
      <c r="C81" s="13">
        <v>47994807</v>
      </c>
      <c r="D81" s="6">
        <v>0</v>
      </c>
      <c r="E81" s="6">
        <v>60043428</v>
      </c>
      <c r="F81" s="6">
        <v>0</v>
      </c>
      <c r="G81" s="6">
        <f t="shared" si="2"/>
        <v>108038235</v>
      </c>
      <c r="H81" s="6">
        <v>0</v>
      </c>
      <c r="I81" s="6">
        <v>57539329</v>
      </c>
      <c r="J81" s="6">
        <v>48494186</v>
      </c>
      <c r="K81" s="6">
        <v>-9045143</v>
      </c>
    </row>
    <row r="82" spans="1:11" hidden="1" outlineLevel="1" x14ac:dyDescent="0.25">
      <c r="A82" s="3" t="s">
        <v>80</v>
      </c>
      <c r="B82" s="6">
        <v>0</v>
      </c>
      <c r="C82" s="13">
        <v>0</v>
      </c>
      <c r="D82" s="6">
        <v>0</v>
      </c>
      <c r="E82" s="6">
        <v>439185</v>
      </c>
      <c r="F82" s="6">
        <v>0</v>
      </c>
      <c r="G82" s="6">
        <f t="shared" si="2"/>
        <v>439185</v>
      </c>
      <c r="H82" s="6">
        <v>0</v>
      </c>
      <c r="I82" s="6">
        <v>439185</v>
      </c>
      <c r="J82" s="6">
        <v>439185</v>
      </c>
      <c r="K82" s="6">
        <v>0</v>
      </c>
    </row>
    <row r="83" spans="1:11" hidden="1" outlineLevel="1" x14ac:dyDescent="0.25">
      <c r="A83" s="3" t="s">
        <v>81</v>
      </c>
      <c r="B83" s="6">
        <v>0</v>
      </c>
      <c r="C83" s="13">
        <v>0</v>
      </c>
      <c r="D83" s="6">
        <v>0</v>
      </c>
      <c r="E83" s="6">
        <v>5391630</v>
      </c>
      <c r="F83" s="6">
        <v>0</v>
      </c>
      <c r="G83" s="6">
        <f t="shared" si="2"/>
        <v>5391630</v>
      </c>
      <c r="H83" s="6">
        <v>0</v>
      </c>
      <c r="I83" s="6">
        <v>5391630</v>
      </c>
      <c r="J83" s="6">
        <v>3899099</v>
      </c>
      <c r="K83" s="6">
        <v>-1492531</v>
      </c>
    </row>
    <row r="84" spans="1:11" hidden="1" outlineLevel="1" x14ac:dyDescent="0.25">
      <c r="A84" s="3" t="s">
        <v>82</v>
      </c>
      <c r="B84" s="6">
        <v>-13299000</v>
      </c>
      <c r="C84" s="13">
        <v>0</v>
      </c>
      <c r="D84" s="6">
        <v>0</v>
      </c>
      <c r="E84" s="6">
        <v>14655534</v>
      </c>
      <c r="F84" s="6">
        <v>0</v>
      </c>
      <c r="G84" s="6">
        <f t="shared" si="2"/>
        <v>14655534</v>
      </c>
      <c r="H84" s="6">
        <v>0</v>
      </c>
      <c r="I84" s="6">
        <v>1356534</v>
      </c>
      <c r="J84" s="6">
        <v>2968037</v>
      </c>
      <c r="K84" s="6">
        <v>1611503</v>
      </c>
    </row>
    <row r="85" spans="1:11" hidden="1" outlineLevel="1" x14ac:dyDescent="0.25">
      <c r="A85" s="3" t="s">
        <v>83</v>
      </c>
      <c r="B85" s="6">
        <v>0</v>
      </c>
      <c r="C85" s="13">
        <v>0</v>
      </c>
      <c r="D85" s="6">
        <v>0</v>
      </c>
      <c r="E85" s="6">
        <v>107808511</v>
      </c>
      <c r="F85" s="6">
        <v>0</v>
      </c>
      <c r="G85" s="6">
        <f t="shared" si="2"/>
        <v>107808511</v>
      </c>
      <c r="H85" s="6">
        <v>0</v>
      </c>
      <c r="I85" s="6">
        <v>107808511</v>
      </c>
      <c r="J85" s="6">
        <v>108652595</v>
      </c>
      <c r="K85" s="6">
        <v>844084</v>
      </c>
    </row>
    <row r="86" spans="1:11" hidden="1" outlineLevel="1" x14ac:dyDescent="0.25">
      <c r="A86" s="3" t="s">
        <v>84</v>
      </c>
      <c r="B86" s="6">
        <v>0</v>
      </c>
      <c r="C86" s="13">
        <v>0</v>
      </c>
      <c r="D86" s="6">
        <v>0</v>
      </c>
      <c r="E86" s="6">
        <v>22207650</v>
      </c>
      <c r="F86" s="6">
        <v>0</v>
      </c>
      <c r="G86" s="6">
        <f t="shared" si="2"/>
        <v>22207650</v>
      </c>
      <c r="H86" s="6">
        <v>0</v>
      </c>
      <c r="I86" s="6">
        <v>22207650</v>
      </c>
      <c r="J86" s="6">
        <v>21696560</v>
      </c>
      <c r="K86" s="6">
        <v>-511090</v>
      </c>
    </row>
    <row r="87" spans="1:11" hidden="1" outlineLevel="1" x14ac:dyDescent="0.25">
      <c r="A87" s="3" t="s">
        <v>85</v>
      </c>
      <c r="B87" s="6">
        <v>0</v>
      </c>
      <c r="C87" s="13">
        <v>0</v>
      </c>
      <c r="D87" s="6">
        <v>0</v>
      </c>
      <c r="E87" s="6">
        <v>2810787</v>
      </c>
      <c r="F87" s="6">
        <v>0</v>
      </c>
      <c r="G87" s="6">
        <f t="shared" si="2"/>
        <v>2810787</v>
      </c>
      <c r="H87" s="6">
        <v>0</v>
      </c>
      <c r="I87" s="6">
        <v>2810787</v>
      </c>
      <c r="J87" s="6">
        <v>2807434</v>
      </c>
      <c r="K87" s="6">
        <v>-3353</v>
      </c>
    </row>
    <row r="88" spans="1:11" hidden="1" outlineLevel="1" x14ac:dyDescent="0.25">
      <c r="A88" s="3" t="s">
        <v>86</v>
      </c>
      <c r="B88" s="6">
        <v>0</v>
      </c>
      <c r="C88" s="13">
        <v>62470</v>
      </c>
      <c r="D88" s="6">
        <v>0</v>
      </c>
      <c r="E88" s="6">
        <v>1150560</v>
      </c>
      <c r="F88" s="6">
        <v>0</v>
      </c>
      <c r="G88" s="6">
        <f t="shared" si="2"/>
        <v>1213030</v>
      </c>
      <c r="H88" s="6">
        <v>0</v>
      </c>
      <c r="I88" s="6">
        <v>1213030</v>
      </c>
      <c r="J88" s="6">
        <v>1385271</v>
      </c>
      <c r="K88" s="6">
        <v>172241</v>
      </c>
    </row>
    <row r="89" spans="1:11" hidden="1" outlineLevel="1" x14ac:dyDescent="0.25">
      <c r="A89" s="3" t="s">
        <v>87</v>
      </c>
      <c r="B89" s="6">
        <v>0</v>
      </c>
      <c r="C89" s="13">
        <v>0</v>
      </c>
      <c r="D89" s="6">
        <v>0</v>
      </c>
      <c r="E89" s="6">
        <v>7181951</v>
      </c>
      <c r="F89" s="6">
        <v>0</v>
      </c>
      <c r="G89" s="6">
        <f t="shared" si="2"/>
        <v>7181951</v>
      </c>
      <c r="H89" s="6">
        <v>0</v>
      </c>
      <c r="I89" s="6">
        <v>7181951</v>
      </c>
      <c r="J89" s="6">
        <v>7285888</v>
      </c>
      <c r="K89" s="6">
        <v>103937</v>
      </c>
    </row>
    <row r="90" spans="1:11" hidden="1" outlineLevel="1" x14ac:dyDescent="0.25">
      <c r="A90" s="3" t="s">
        <v>88</v>
      </c>
      <c r="B90" s="6">
        <v>0</v>
      </c>
      <c r="C90" s="13">
        <v>0</v>
      </c>
      <c r="D90" s="6">
        <v>0</v>
      </c>
      <c r="E90" s="6">
        <v>3518655</v>
      </c>
      <c r="F90" s="6">
        <v>0</v>
      </c>
      <c r="G90" s="6">
        <f t="shared" si="2"/>
        <v>3518655</v>
      </c>
      <c r="H90" s="6">
        <v>0</v>
      </c>
      <c r="I90" s="6">
        <v>3518655</v>
      </c>
      <c r="J90" s="6">
        <v>3894034</v>
      </c>
      <c r="K90" s="6">
        <v>375379</v>
      </c>
    </row>
    <row r="91" spans="1:11" hidden="1" outlineLevel="1" x14ac:dyDescent="0.25">
      <c r="A91" s="3" t="s">
        <v>89</v>
      </c>
      <c r="B91" s="6">
        <v>0</v>
      </c>
      <c r="C91" s="13">
        <v>0</v>
      </c>
      <c r="D91" s="6">
        <v>0</v>
      </c>
      <c r="E91" s="6">
        <v>22333685</v>
      </c>
      <c r="F91" s="6">
        <v>0</v>
      </c>
      <c r="G91" s="6">
        <f t="shared" si="2"/>
        <v>22333685</v>
      </c>
      <c r="H91" s="6">
        <v>0</v>
      </c>
      <c r="I91" s="6">
        <v>22333685</v>
      </c>
      <c r="J91" s="6">
        <v>27133245</v>
      </c>
      <c r="K91" s="6">
        <v>4799560</v>
      </c>
    </row>
    <row r="92" spans="1:11" collapsed="1" x14ac:dyDescent="0.25">
      <c r="A92" s="15" t="s">
        <v>90</v>
      </c>
      <c r="B92" s="14">
        <v>0</v>
      </c>
      <c r="C92" s="14">
        <v>0</v>
      </c>
      <c r="D92" s="14">
        <v>0</v>
      </c>
      <c r="E92" s="14">
        <v>27280719</v>
      </c>
      <c r="F92" s="14">
        <v>0</v>
      </c>
      <c r="G92" s="14">
        <f t="shared" si="2"/>
        <v>27280719</v>
      </c>
      <c r="H92" s="14">
        <v>0</v>
      </c>
      <c r="I92" s="14">
        <v>27280719</v>
      </c>
      <c r="J92" s="14">
        <v>28322482</v>
      </c>
      <c r="K92" s="14">
        <v>1041763</v>
      </c>
    </row>
    <row r="93" spans="1:11" hidden="1" outlineLevel="1" x14ac:dyDescent="0.25">
      <c r="A93" s="3" t="s">
        <v>91</v>
      </c>
      <c r="B93" s="6">
        <v>0</v>
      </c>
      <c r="C93" s="13">
        <v>0</v>
      </c>
      <c r="D93" s="6">
        <v>0</v>
      </c>
      <c r="E93" s="6">
        <v>27280719</v>
      </c>
      <c r="F93" s="6">
        <v>0</v>
      </c>
      <c r="G93" s="6">
        <f t="shared" si="2"/>
        <v>27280719</v>
      </c>
      <c r="H93" s="6">
        <v>0</v>
      </c>
      <c r="I93" s="6">
        <v>27280719</v>
      </c>
      <c r="J93" s="6">
        <v>28322482</v>
      </c>
      <c r="K93" s="6">
        <v>1041763</v>
      </c>
    </row>
    <row r="94" spans="1:11" collapsed="1" x14ac:dyDescent="0.25">
      <c r="A94" s="15" t="s">
        <v>92</v>
      </c>
      <c r="B94" s="14">
        <v>-45591930</v>
      </c>
      <c r="C94" s="14">
        <v>0</v>
      </c>
      <c r="D94" s="14">
        <v>0</v>
      </c>
      <c r="E94" s="14">
        <v>61141425</v>
      </c>
      <c r="F94" s="14">
        <v>0</v>
      </c>
      <c r="G94" s="14">
        <f t="shared" si="2"/>
        <v>61141425</v>
      </c>
      <c r="H94" s="14">
        <v>0</v>
      </c>
      <c r="I94" s="14">
        <v>15549495</v>
      </c>
      <c r="J94" s="14">
        <v>9554252</v>
      </c>
      <c r="K94" s="14">
        <v>-5995243</v>
      </c>
    </row>
    <row r="95" spans="1:11" hidden="1" outlineLevel="1" x14ac:dyDescent="0.25">
      <c r="A95" s="3" t="s">
        <v>93</v>
      </c>
      <c r="B95" s="6">
        <v>-45078271</v>
      </c>
      <c r="C95" s="13">
        <v>0</v>
      </c>
      <c r="D95" s="6">
        <v>0</v>
      </c>
      <c r="E95" s="6">
        <v>18949057</v>
      </c>
      <c r="F95" s="6">
        <v>0</v>
      </c>
      <c r="G95" s="6">
        <f t="shared" si="2"/>
        <v>18949057</v>
      </c>
      <c r="H95" s="6">
        <v>0</v>
      </c>
      <c r="I95" s="6">
        <v>-26129214</v>
      </c>
      <c r="J95" s="6">
        <v>-20936234</v>
      </c>
      <c r="K95" s="6">
        <v>5192980</v>
      </c>
    </row>
    <row r="96" spans="1:11" hidden="1" outlineLevel="1" x14ac:dyDescent="0.25">
      <c r="A96" s="3" t="s">
        <v>94</v>
      </c>
      <c r="B96" s="6">
        <v>0</v>
      </c>
      <c r="C96" s="13">
        <v>0</v>
      </c>
      <c r="D96" s="6">
        <v>0</v>
      </c>
      <c r="E96" s="6">
        <v>40310940</v>
      </c>
      <c r="F96" s="6">
        <v>0</v>
      </c>
      <c r="G96" s="6">
        <f t="shared" si="2"/>
        <v>40310940</v>
      </c>
      <c r="H96" s="6">
        <v>0</v>
      </c>
      <c r="I96" s="6">
        <v>40310940</v>
      </c>
      <c r="J96" s="6">
        <v>28453036</v>
      </c>
      <c r="K96" s="6">
        <v>-11857904</v>
      </c>
    </row>
    <row r="97" spans="1:11" hidden="1" outlineLevel="1" x14ac:dyDescent="0.25">
      <c r="A97" s="3" t="s">
        <v>95</v>
      </c>
      <c r="B97" s="6">
        <v>0</v>
      </c>
      <c r="C97" s="13">
        <v>0</v>
      </c>
      <c r="D97" s="6">
        <v>0</v>
      </c>
      <c r="E97" s="6">
        <v>0</v>
      </c>
      <c r="F97" s="6">
        <v>0</v>
      </c>
      <c r="G97" s="6">
        <f t="shared" si="2"/>
        <v>0</v>
      </c>
      <c r="H97" s="6">
        <v>0</v>
      </c>
      <c r="I97" s="6">
        <v>0</v>
      </c>
      <c r="J97" s="6">
        <v>300000</v>
      </c>
      <c r="K97" s="6">
        <v>300000</v>
      </c>
    </row>
    <row r="98" spans="1:11" hidden="1" outlineLevel="1" x14ac:dyDescent="0.25">
      <c r="A98" s="3" t="s">
        <v>96</v>
      </c>
      <c r="B98" s="6">
        <v>-513659</v>
      </c>
      <c r="C98" s="13">
        <v>0</v>
      </c>
      <c r="D98" s="6">
        <v>0</v>
      </c>
      <c r="E98" s="6">
        <v>1881428</v>
      </c>
      <c r="F98" s="6">
        <v>0</v>
      </c>
      <c r="G98" s="6">
        <f t="shared" si="2"/>
        <v>1881428</v>
      </c>
      <c r="H98" s="6">
        <v>0</v>
      </c>
      <c r="I98" s="6">
        <v>1367769</v>
      </c>
      <c r="J98" s="6">
        <v>1737450</v>
      </c>
      <c r="K98" s="6">
        <v>369681</v>
      </c>
    </row>
    <row r="99" spans="1:11" collapsed="1" x14ac:dyDescent="0.25">
      <c r="A99" s="15" t="s">
        <v>97</v>
      </c>
      <c r="B99" s="14">
        <v>-36502407</v>
      </c>
      <c r="C99" s="14">
        <v>27079468</v>
      </c>
      <c r="D99" s="14">
        <v>0</v>
      </c>
      <c r="E99" s="14">
        <v>15112949</v>
      </c>
      <c r="F99" s="14">
        <v>0</v>
      </c>
      <c r="G99" s="14">
        <f t="shared" si="2"/>
        <v>42192417</v>
      </c>
      <c r="H99" s="14">
        <v>0</v>
      </c>
      <c r="I99" s="14">
        <v>5690010</v>
      </c>
      <c r="J99" s="14">
        <v>13050623</v>
      </c>
      <c r="K99" s="14">
        <v>7360613</v>
      </c>
    </row>
    <row r="100" spans="1:11" hidden="1" outlineLevel="1" x14ac:dyDescent="0.25">
      <c r="A100" s="3" t="s">
        <v>98</v>
      </c>
      <c r="B100" s="6">
        <v>0</v>
      </c>
      <c r="C100" s="13">
        <v>1940626</v>
      </c>
      <c r="D100" s="6">
        <v>0</v>
      </c>
      <c r="E100" s="6">
        <v>0</v>
      </c>
      <c r="F100" s="6">
        <v>0</v>
      </c>
      <c r="G100" s="6">
        <f t="shared" si="2"/>
        <v>1940626</v>
      </c>
      <c r="H100" s="6">
        <v>0</v>
      </c>
      <c r="I100" s="6">
        <v>1940626</v>
      </c>
      <c r="J100" s="6">
        <v>2690030</v>
      </c>
      <c r="K100" s="6">
        <v>749404</v>
      </c>
    </row>
    <row r="101" spans="1:11" hidden="1" outlineLevel="1" x14ac:dyDescent="0.25">
      <c r="A101" s="3" t="s">
        <v>99</v>
      </c>
      <c r="B101" s="6">
        <v>-7799674</v>
      </c>
      <c r="C101" s="13">
        <v>12133859</v>
      </c>
      <c r="D101" s="6">
        <v>0</v>
      </c>
      <c r="E101" s="6">
        <v>2037373</v>
      </c>
      <c r="F101" s="6">
        <v>0</v>
      </c>
      <c r="G101" s="6">
        <f t="shared" si="2"/>
        <v>14171232</v>
      </c>
      <c r="H101" s="6">
        <v>0</v>
      </c>
      <c r="I101" s="6">
        <v>6371558</v>
      </c>
      <c r="J101" s="6">
        <v>6451707</v>
      </c>
      <c r="K101" s="6">
        <v>80149</v>
      </c>
    </row>
    <row r="102" spans="1:11" hidden="1" outlineLevel="1" x14ac:dyDescent="0.25">
      <c r="A102" s="3" t="s">
        <v>100</v>
      </c>
      <c r="B102" s="6">
        <v>-650001</v>
      </c>
      <c r="C102" s="13">
        <v>0</v>
      </c>
      <c r="D102" s="6">
        <v>0</v>
      </c>
      <c r="E102" s="6">
        <v>271859</v>
      </c>
      <c r="F102" s="6">
        <v>0</v>
      </c>
      <c r="G102" s="6">
        <f t="shared" si="2"/>
        <v>271859</v>
      </c>
      <c r="H102" s="6">
        <v>0</v>
      </c>
      <c r="I102" s="6">
        <v>-378142</v>
      </c>
      <c r="J102" s="6">
        <v>86999</v>
      </c>
      <c r="K102" s="6">
        <v>465141</v>
      </c>
    </row>
    <row r="103" spans="1:11" hidden="1" outlineLevel="1" x14ac:dyDescent="0.25">
      <c r="A103" s="3" t="s">
        <v>101</v>
      </c>
      <c r="B103" s="6">
        <v>-21759808</v>
      </c>
      <c r="C103" s="13">
        <v>0</v>
      </c>
      <c r="D103" s="6">
        <v>0</v>
      </c>
      <c r="E103" s="6">
        <v>2386465</v>
      </c>
      <c r="F103" s="6">
        <v>0</v>
      </c>
      <c r="G103" s="6">
        <f t="shared" si="2"/>
        <v>2386465</v>
      </c>
      <c r="H103" s="6">
        <v>0</v>
      </c>
      <c r="I103" s="6">
        <v>-19373343</v>
      </c>
      <c r="J103" s="6">
        <v>-13335000</v>
      </c>
      <c r="K103" s="6">
        <v>6038343</v>
      </c>
    </row>
    <row r="104" spans="1:11" hidden="1" outlineLevel="1" x14ac:dyDescent="0.25">
      <c r="A104" s="3" t="s">
        <v>102</v>
      </c>
      <c r="B104" s="6">
        <v>0</v>
      </c>
      <c r="C104" s="13">
        <v>0</v>
      </c>
      <c r="D104" s="6">
        <v>0</v>
      </c>
      <c r="E104" s="6">
        <v>3522980</v>
      </c>
      <c r="F104" s="6">
        <v>0</v>
      </c>
      <c r="G104" s="6">
        <f t="shared" si="2"/>
        <v>3522980</v>
      </c>
      <c r="H104" s="6">
        <v>0</v>
      </c>
      <c r="I104" s="6">
        <v>3522980</v>
      </c>
      <c r="J104" s="6">
        <v>2655000</v>
      </c>
      <c r="K104" s="6">
        <v>-867980</v>
      </c>
    </row>
    <row r="105" spans="1:11" hidden="1" outlineLevel="1" x14ac:dyDescent="0.25">
      <c r="A105" s="3" t="s">
        <v>103</v>
      </c>
      <c r="B105" s="6">
        <v>0</v>
      </c>
      <c r="C105" s="13">
        <v>0</v>
      </c>
      <c r="D105" s="6">
        <v>0</v>
      </c>
      <c r="E105" s="6">
        <v>608237</v>
      </c>
      <c r="F105" s="6">
        <v>0</v>
      </c>
      <c r="G105" s="6">
        <f t="shared" si="2"/>
        <v>608237</v>
      </c>
      <c r="H105" s="6">
        <v>0</v>
      </c>
      <c r="I105" s="6">
        <v>608237</v>
      </c>
      <c r="J105" s="6">
        <v>895000</v>
      </c>
      <c r="K105" s="6">
        <v>286763</v>
      </c>
    </row>
    <row r="106" spans="1:11" hidden="1" outlineLevel="1" x14ac:dyDescent="0.25">
      <c r="A106" s="3" t="s">
        <v>104</v>
      </c>
      <c r="B106" s="6">
        <v>-6292924</v>
      </c>
      <c r="C106" s="13">
        <v>13004983</v>
      </c>
      <c r="D106" s="6">
        <v>0</v>
      </c>
      <c r="E106" s="6">
        <v>2780727</v>
      </c>
      <c r="F106" s="6">
        <v>0</v>
      </c>
      <c r="G106" s="6">
        <f t="shared" si="2"/>
        <v>15785710</v>
      </c>
      <c r="H106" s="6">
        <v>0</v>
      </c>
      <c r="I106" s="6">
        <v>9492786</v>
      </c>
      <c r="J106" s="6">
        <v>10101579</v>
      </c>
      <c r="K106" s="6">
        <v>608793</v>
      </c>
    </row>
    <row r="107" spans="1:11" hidden="1" outlineLevel="1" x14ac:dyDescent="0.25">
      <c r="A107" s="3" t="s">
        <v>105</v>
      </c>
      <c r="B107" s="6">
        <v>0</v>
      </c>
      <c r="C107" s="13">
        <v>0</v>
      </c>
      <c r="D107" s="6">
        <v>0</v>
      </c>
      <c r="E107" s="6">
        <v>3505308</v>
      </c>
      <c r="F107" s="6">
        <v>0</v>
      </c>
      <c r="G107" s="6">
        <f t="shared" si="2"/>
        <v>3505308</v>
      </c>
      <c r="H107" s="6">
        <v>0</v>
      </c>
      <c r="I107" s="6">
        <v>3505308</v>
      </c>
      <c r="J107" s="6">
        <v>3505308</v>
      </c>
      <c r="K107" s="6">
        <v>0</v>
      </c>
    </row>
    <row r="108" spans="1:11" collapsed="1" x14ac:dyDescent="0.25">
      <c r="A108" s="15" t="s">
        <v>106</v>
      </c>
      <c r="B108" s="14">
        <v>0</v>
      </c>
      <c r="C108" s="14">
        <v>0</v>
      </c>
      <c r="D108" s="14">
        <v>0</v>
      </c>
      <c r="E108" s="14">
        <v>106029852</v>
      </c>
      <c r="F108" s="14">
        <v>0</v>
      </c>
      <c r="G108" s="14">
        <f t="shared" si="2"/>
        <v>106029852</v>
      </c>
      <c r="H108" s="14">
        <v>0</v>
      </c>
      <c r="I108" s="14">
        <v>106029852</v>
      </c>
      <c r="J108" s="14">
        <v>115860728</v>
      </c>
      <c r="K108" s="14">
        <v>9830876</v>
      </c>
    </row>
    <row r="109" spans="1:11" hidden="1" outlineLevel="1" x14ac:dyDescent="0.25">
      <c r="A109" s="3" t="s">
        <v>107</v>
      </c>
      <c r="B109" s="6">
        <v>0</v>
      </c>
      <c r="C109" s="13">
        <v>0</v>
      </c>
      <c r="D109" s="6">
        <v>0</v>
      </c>
      <c r="E109" s="6">
        <v>2886779</v>
      </c>
      <c r="F109" s="6">
        <v>0</v>
      </c>
      <c r="G109" s="6">
        <f t="shared" si="2"/>
        <v>2886779</v>
      </c>
      <c r="H109" s="6">
        <v>0</v>
      </c>
      <c r="I109" s="6">
        <v>2886779</v>
      </c>
      <c r="J109" s="6">
        <v>3400000</v>
      </c>
      <c r="K109" s="6">
        <v>513221</v>
      </c>
    </row>
    <row r="110" spans="1:11" hidden="1" outlineLevel="1" x14ac:dyDescent="0.25">
      <c r="A110" s="3" t="s">
        <v>108</v>
      </c>
      <c r="B110" s="6">
        <v>0</v>
      </c>
      <c r="C110" s="13">
        <v>0</v>
      </c>
      <c r="D110" s="6">
        <v>0</v>
      </c>
      <c r="E110" s="6">
        <v>15856875</v>
      </c>
      <c r="F110" s="6">
        <v>0</v>
      </c>
      <c r="G110" s="6">
        <f t="shared" si="2"/>
        <v>15856875</v>
      </c>
      <c r="H110" s="6">
        <v>0</v>
      </c>
      <c r="I110" s="6">
        <v>15856875</v>
      </c>
      <c r="J110" s="6">
        <v>15856875</v>
      </c>
      <c r="K110" s="6">
        <v>0</v>
      </c>
    </row>
    <row r="111" spans="1:11" hidden="1" outlineLevel="1" x14ac:dyDescent="0.25">
      <c r="A111" s="3" t="s">
        <v>109</v>
      </c>
      <c r="B111" s="6">
        <v>0</v>
      </c>
      <c r="C111" s="13">
        <v>0</v>
      </c>
      <c r="D111" s="6">
        <v>0</v>
      </c>
      <c r="E111" s="6">
        <v>12039111</v>
      </c>
      <c r="F111" s="6">
        <v>0</v>
      </c>
      <c r="G111" s="6">
        <f t="shared" si="2"/>
        <v>12039111</v>
      </c>
      <c r="H111" s="6">
        <v>0</v>
      </c>
      <c r="I111" s="6">
        <v>12039111</v>
      </c>
      <c r="J111" s="6">
        <v>12151002</v>
      </c>
      <c r="K111" s="6">
        <v>111891</v>
      </c>
    </row>
    <row r="112" spans="1:11" hidden="1" outlineLevel="1" x14ac:dyDescent="0.25">
      <c r="A112" s="3" t="s">
        <v>110</v>
      </c>
      <c r="B112" s="6">
        <v>0</v>
      </c>
      <c r="C112" s="13">
        <v>0</v>
      </c>
      <c r="D112" s="6">
        <v>0</v>
      </c>
      <c r="E112" s="6">
        <v>142600</v>
      </c>
      <c r="F112" s="6">
        <v>0</v>
      </c>
      <c r="G112" s="6">
        <f t="shared" si="2"/>
        <v>142600</v>
      </c>
      <c r="H112" s="6">
        <v>0</v>
      </c>
      <c r="I112" s="6">
        <v>142600</v>
      </c>
      <c r="J112" s="6">
        <v>200000</v>
      </c>
      <c r="K112" s="6">
        <v>57400</v>
      </c>
    </row>
    <row r="113" spans="1:11" hidden="1" outlineLevel="1" x14ac:dyDescent="0.25">
      <c r="A113" s="3" t="s">
        <v>111</v>
      </c>
      <c r="B113" s="6">
        <v>0</v>
      </c>
      <c r="C113" s="13">
        <v>0</v>
      </c>
      <c r="D113" s="6">
        <v>0</v>
      </c>
      <c r="E113" s="6">
        <v>618450</v>
      </c>
      <c r="F113" s="6">
        <v>0</v>
      </c>
      <c r="G113" s="6">
        <f t="shared" si="2"/>
        <v>618450</v>
      </c>
      <c r="H113" s="6">
        <v>0</v>
      </c>
      <c r="I113" s="6">
        <v>618450</v>
      </c>
      <c r="J113" s="6">
        <v>650001</v>
      </c>
      <c r="K113" s="6">
        <v>31551</v>
      </c>
    </row>
    <row r="114" spans="1:11" hidden="1" outlineLevel="1" x14ac:dyDescent="0.25">
      <c r="A114" s="3" t="s">
        <v>112</v>
      </c>
      <c r="B114" s="6">
        <v>0</v>
      </c>
      <c r="C114" s="13">
        <v>0</v>
      </c>
      <c r="D114" s="6">
        <v>0</v>
      </c>
      <c r="E114" s="6">
        <v>18397837</v>
      </c>
      <c r="F114" s="6">
        <v>0</v>
      </c>
      <c r="G114" s="6">
        <f t="shared" si="2"/>
        <v>18397837</v>
      </c>
      <c r="H114" s="6">
        <v>0</v>
      </c>
      <c r="I114" s="6">
        <v>18397837</v>
      </c>
      <c r="J114" s="6">
        <v>27470255</v>
      </c>
      <c r="K114" s="6">
        <v>9072418</v>
      </c>
    </row>
    <row r="115" spans="1:11" hidden="1" outlineLevel="1" x14ac:dyDescent="0.25">
      <c r="A115" s="3" t="s">
        <v>113</v>
      </c>
      <c r="B115" s="6">
        <v>0</v>
      </c>
      <c r="C115" s="13">
        <v>0</v>
      </c>
      <c r="D115" s="6">
        <v>0</v>
      </c>
      <c r="E115" s="6">
        <v>55832773</v>
      </c>
      <c r="F115" s="6">
        <v>0</v>
      </c>
      <c r="G115" s="6">
        <f t="shared" ref="G115:G159" si="3">SUM(C115:F115)</f>
        <v>55832773</v>
      </c>
      <c r="H115" s="6">
        <v>0</v>
      </c>
      <c r="I115" s="6">
        <v>55832773</v>
      </c>
      <c r="J115" s="6">
        <v>55928595</v>
      </c>
      <c r="K115" s="6">
        <v>95822</v>
      </c>
    </row>
    <row r="116" spans="1:11" hidden="1" outlineLevel="1" x14ac:dyDescent="0.25">
      <c r="A116" s="3" t="s">
        <v>114</v>
      </c>
      <c r="B116" s="6">
        <v>0</v>
      </c>
      <c r="C116" s="13">
        <v>0</v>
      </c>
      <c r="D116" s="6">
        <v>0</v>
      </c>
      <c r="E116" s="6">
        <v>255427</v>
      </c>
      <c r="F116" s="6">
        <v>0</v>
      </c>
      <c r="G116" s="6">
        <f t="shared" si="3"/>
        <v>255427</v>
      </c>
      <c r="H116" s="6">
        <v>0</v>
      </c>
      <c r="I116" s="6">
        <v>255427</v>
      </c>
      <c r="J116" s="6">
        <v>204000</v>
      </c>
      <c r="K116" s="6">
        <v>-51427</v>
      </c>
    </row>
    <row r="117" spans="1:11" collapsed="1" x14ac:dyDescent="0.25">
      <c r="A117" s="15" t="s">
        <v>115</v>
      </c>
      <c r="B117" s="14">
        <v>0</v>
      </c>
      <c r="C117" s="14">
        <v>11348387</v>
      </c>
      <c r="D117" s="14">
        <v>0</v>
      </c>
      <c r="E117" s="14">
        <v>21399623</v>
      </c>
      <c r="F117" s="14">
        <v>0</v>
      </c>
      <c r="G117" s="14">
        <f t="shared" si="3"/>
        <v>32748010</v>
      </c>
      <c r="H117" s="14">
        <v>0</v>
      </c>
      <c r="I117" s="14">
        <v>32748010</v>
      </c>
      <c r="J117" s="14">
        <v>30215304</v>
      </c>
      <c r="K117" s="14">
        <v>-2532706</v>
      </c>
    </row>
    <row r="118" spans="1:11" hidden="1" outlineLevel="1" x14ac:dyDescent="0.25">
      <c r="A118" s="3" t="s">
        <v>116</v>
      </c>
      <c r="B118" s="6">
        <v>0</v>
      </c>
      <c r="C118" s="13">
        <v>839144</v>
      </c>
      <c r="D118" s="6">
        <v>0</v>
      </c>
      <c r="E118" s="6">
        <v>0</v>
      </c>
      <c r="F118" s="6">
        <v>0</v>
      </c>
      <c r="G118" s="6">
        <f t="shared" si="3"/>
        <v>839144</v>
      </c>
      <c r="H118" s="6">
        <v>0</v>
      </c>
      <c r="I118" s="6">
        <v>839144</v>
      </c>
      <c r="J118" s="6">
        <v>1273473</v>
      </c>
      <c r="K118" s="6">
        <v>434329</v>
      </c>
    </row>
    <row r="119" spans="1:11" hidden="1" outlineLevel="1" x14ac:dyDescent="0.25">
      <c r="A119" s="3" t="s">
        <v>212</v>
      </c>
      <c r="B119" s="6">
        <v>0</v>
      </c>
      <c r="C119" s="13">
        <v>7163443</v>
      </c>
      <c r="D119" s="6">
        <v>0</v>
      </c>
      <c r="E119" s="6">
        <v>2251911</v>
      </c>
      <c r="F119" s="6">
        <v>0</v>
      </c>
      <c r="G119" s="6">
        <f t="shared" si="3"/>
        <v>9415354</v>
      </c>
      <c r="H119" s="6">
        <v>0</v>
      </c>
      <c r="I119" s="6">
        <v>9415354</v>
      </c>
      <c r="J119" s="6">
        <v>10047216</v>
      </c>
      <c r="K119" s="6">
        <v>631862</v>
      </c>
    </row>
    <row r="120" spans="1:11" hidden="1" outlineLevel="1" x14ac:dyDescent="0.25">
      <c r="A120" s="3" t="s">
        <v>117</v>
      </c>
      <c r="B120" s="6">
        <v>0</v>
      </c>
      <c r="C120" s="13">
        <v>3345800</v>
      </c>
      <c r="D120" s="6">
        <v>0</v>
      </c>
      <c r="E120" s="6">
        <v>776065</v>
      </c>
      <c r="F120" s="6">
        <v>0</v>
      </c>
      <c r="G120" s="6">
        <f t="shared" si="3"/>
        <v>4121865</v>
      </c>
      <c r="H120" s="6">
        <v>0</v>
      </c>
      <c r="I120" s="6">
        <v>4121865</v>
      </c>
      <c r="J120" s="6">
        <v>2791302</v>
      </c>
      <c r="K120" s="6">
        <v>-1330563</v>
      </c>
    </row>
    <row r="121" spans="1:11" hidden="1" outlineLevel="1" x14ac:dyDescent="0.25">
      <c r="A121" s="3" t="s">
        <v>118</v>
      </c>
      <c r="B121" s="6">
        <v>0</v>
      </c>
      <c r="C121" s="13">
        <v>0</v>
      </c>
      <c r="D121" s="6">
        <v>0</v>
      </c>
      <c r="E121" s="6">
        <v>12499527</v>
      </c>
      <c r="F121" s="6">
        <v>0</v>
      </c>
      <c r="G121" s="6">
        <f t="shared" si="3"/>
        <v>12499527</v>
      </c>
      <c r="H121" s="6">
        <v>0</v>
      </c>
      <c r="I121" s="6">
        <v>12499527</v>
      </c>
      <c r="J121" s="6">
        <v>11503313</v>
      </c>
      <c r="K121" s="6">
        <v>-996214</v>
      </c>
    </row>
    <row r="122" spans="1:11" hidden="1" outlineLevel="1" x14ac:dyDescent="0.25">
      <c r="A122" s="3" t="s">
        <v>119</v>
      </c>
      <c r="B122" s="6">
        <v>0</v>
      </c>
      <c r="C122" s="13">
        <v>0</v>
      </c>
      <c r="D122" s="6">
        <v>0</v>
      </c>
      <c r="E122" s="6">
        <v>3504703</v>
      </c>
      <c r="F122" s="6">
        <v>0</v>
      </c>
      <c r="G122" s="6">
        <f t="shared" si="3"/>
        <v>3504703</v>
      </c>
      <c r="H122" s="6">
        <v>0</v>
      </c>
      <c r="I122" s="6">
        <v>3504703</v>
      </c>
      <c r="J122" s="6">
        <v>3000000</v>
      </c>
      <c r="K122" s="6">
        <v>-504703</v>
      </c>
    </row>
    <row r="123" spans="1:11" hidden="1" outlineLevel="1" x14ac:dyDescent="0.25">
      <c r="A123" s="3" t="s">
        <v>120</v>
      </c>
      <c r="B123" s="6">
        <v>0</v>
      </c>
      <c r="C123" s="13">
        <v>0</v>
      </c>
      <c r="D123" s="6">
        <v>0</v>
      </c>
      <c r="E123" s="6">
        <v>2367417</v>
      </c>
      <c r="F123" s="6">
        <v>0</v>
      </c>
      <c r="G123" s="6">
        <f t="shared" si="3"/>
        <v>2367417</v>
      </c>
      <c r="H123" s="6">
        <v>0</v>
      </c>
      <c r="I123" s="6">
        <v>2367417</v>
      </c>
      <c r="J123" s="6">
        <v>1600000</v>
      </c>
      <c r="K123" s="6">
        <v>-767417</v>
      </c>
    </row>
    <row r="124" spans="1:11" collapsed="1" x14ac:dyDescent="0.25">
      <c r="A124" s="15" t="s">
        <v>121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f t="shared" si="3"/>
        <v>0</v>
      </c>
      <c r="H124" s="14">
        <v>0</v>
      </c>
      <c r="I124" s="14">
        <v>0</v>
      </c>
      <c r="J124" s="14">
        <v>10000</v>
      </c>
      <c r="K124" s="14">
        <v>10000</v>
      </c>
    </row>
    <row r="125" spans="1:11" hidden="1" outlineLevel="1" x14ac:dyDescent="0.25">
      <c r="A125" s="3" t="s">
        <v>122</v>
      </c>
      <c r="B125" s="6">
        <v>0</v>
      </c>
      <c r="C125" s="13">
        <v>0</v>
      </c>
      <c r="D125" s="6">
        <v>0</v>
      </c>
      <c r="E125" s="6">
        <v>0</v>
      </c>
      <c r="F125" s="6">
        <v>0</v>
      </c>
      <c r="G125" s="6">
        <f t="shared" si="3"/>
        <v>0</v>
      </c>
      <c r="H125" s="6">
        <v>0</v>
      </c>
      <c r="I125" s="6">
        <v>0</v>
      </c>
      <c r="J125" s="6">
        <v>10000</v>
      </c>
      <c r="K125" s="6">
        <v>10000</v>
      </c>
    </row>
    <row r="126" spans="1:11" collapsed="1" x14ac:dyDescent="0.25">
      <c r="A126" s="15" t="s">
        <v>123</v>
      </c>
      <c r="B126" s="14">
        <v>-22592100</v>
      </c>
      <c r="C126" s="14">
        <v>102611154</v>
      </c>
      <c r="D126" s="14">
        <v>45000000</v>
      </c>
      <c r="E126" s="14">
        <v>75717262</v>
      </c>
      <c r="F126" s="14">
        <v>0</v>
      </c>
      <c r="G126" s="14">
        <f t="shared" si="3"/>
        <v>223328416</v>
      </c>
      <c r="H126" s="14">
        <v>0</v>
      </c>
      <c r="I126" s="14">
        <v>200736316</v>
      </c>
      <c r="J126" s="14">
        <v>202379445</v>
      </c>
      <c r="K126" s="14">
        <v>1643129</v>
      </c>
    </row>
    <row r="127" spans="1:11" hidden="1" outlineLevel="1" x14ac:dyDescent="0.25">
      <c r="A127" s="3" t="s">
        <v>124</v>
      </c>
      <c r="B127" s="6">
        <v>0</v>
      </c>
      <c r="C127" s="13">
        <v>10506520</v>
      </c>
      <c r="D127" s="6">
        <v>0</v>
      </c>
      <c r="E127" s="6">
        <v>203102</v>
      </c>
      <c r="F127" s="6">
        <v>0</v>
      </c>
      <c r="G127" s="6">
        <f t="shared" si="3"/>
        <v>10709622</v>
      </c>
      <c r="H127" s="6">
        <v>0</v>
      </c>
      <c r="I127" s="6">
        <v>10709622</v>
      </c>
      <c r="J127" s="6">
        <v>10577426</v>
      </c>
      <c r="K127" s="6">
        <v>-132196</v>
      </c>
    </row>
    <row r="128" spans="1:11" hidden="1" outlineLevel="1" x14ac:dyDescent="0.25">
      <c r="A128" s="3" t="s">
        <v>125</v>
      </c>
      <c r="B128" s="6">
        <v>0</v>
      </c>
      <c r="C128" s="13">
        <v>5061873</v>
      </c>
      <c r="D128" s="6">
        <v>0</v>
      </c>
      <c r="E128" s="6">
        <v>68532</v>
      </c>
      <c r="F128" s="6">
        <v>0</v>
      </c>
      <c r="G128" s="6">
        <f t="shared" si="3"/>
        <v>5130405</v>
      </c>
      <c r="H128" s="6">
        <v>0</v>
      </c>
      <c r="I128" s="6">
        <v>5130405</v>
      </c>
      <c r="J128" s="6">
        <v>4953285</v>
      </c>
      <c r="K128" s="6">
        <v>-177120</v>
      </c>
    </row>
    <row r="129" spans="1:11" hidden="1" outlineLevel="1" x14ac:dyDescent="0.25">
      <c r="A129" s="3" t="s">
        <v>126</v>
      </c>
      <c r="B129" s="6">
        <v>0</v>
      </c>
      <c r="C129" s="13">
        <v>896747</v>
      </c>
      <c r="D129" s="6">
        <v>0</v>
      </c>
      <c r="E129" s="6">
        <v>0</v>
      </c>
      <c r="F129" s="6">
        <v>0</v>
      </c>
      <c r="G129" s="6">
        <f t="shared" si="3"/>
        <v>896747</v>
      </c>
      <c r="H129" s="6">
        <v>0</v>
      </c>
      <c r="I129" s="6">
        <v>896747</v>
      </c>
      <c r="J129" s="6">
        <v>1180321</v>
      </c>
      <c r="K129" s="6">
        <v>283574</v>
      </c>
    </row>
    <row r="130" spans="1:11" hidden="1" outlineLevel="1" x14ac:dyDescent="0.25">
      <c r="A130" s="3" t="s">
        <v>127</v>
      </c>
      <c r="B130" s="6">
        <v>-1046250</v>
      </c>
      <c r="C130" s="13">
        <v>0</v>
      </c>
      <c r="D130" s="6">
        <v>0</v>
      </c>
      <c r="E130" s="6">
        <v>7338840</v>
      </c>
      <c r="F130" s="6">
        <v>0</v>
      </c>
      <c r="G130" s="6">
        <f t="shared" si="3"/>
        <v>7338840</v>
      </c>
      <c r="H130" s="6">
        <v>0</v>
      </c>
      <c r="I130" s="6">
        <v>6292590</v>
      </c>
      <c r="J130" s="6">
        <v>5953750</v>
      </c>
      <c r="K130" s="6">
        <v>-338840</v>
      </c>
    </row>
    <row r="131" spans="1:11" hidden="1" outlineLevel="1" x14ac:dyDescent="0.25">
      <c r="A131" s="3" t="s">
        <v>128</v>
      </c>
      <c r="B131" s="6">
        <v>-20972350</v>
      </c>
      <c r="C131" s="13">
        <v>39232323</v>
      </c>
      <c r="D131" s="6">
        <v>0</v>
      </c>
      <c r="E131" s="6">
        <v>18772698</v>
      </c>
      <c r="F131" s="6">
        <v>0</v>
      </c>
      <c r="G131" s="6">
        <f t="shared" si="3"/>
        <v>58005021</v>
      </c>
      <c r="H131" s="6">
        <v>0</v>
      </c>
      <c r="I131" s="6">
        <v>37032671</v>
      </c>
      <c r="J131" s="6">
        <v>36110171</v>
      </c>
      <c r="K131" s="6">
        <v>-922500</v>
      </c>
    </row>
    <row r="132" spans="1:11" hidden="1" outlineLevel="1" x14ac:dyDescent="0.25">
      <c r="A132" s="3" t="s">
        <v>129</v>
      </c>
      <c r="B132" s="6">
        <v>0</v>
      </c>
      <c r="C132" s="13">
        <v>19138962</v>
      </c>
      <c r="D132" s="6">
        <v>0</v>
      </c>
      <c r="E132" s="6">
        <v>2689809</v>
      </c>
      <c r="F132" s="6">
        <v>0</v>
      </c>
      <c r="G132" s="6">
        <f t="shared" si="3"/>
        <v>21828771</v>
      </c>
      <c r="H132" s="6">
        <v>0</v>
      </c>
      <c r="I132" s="6">
        <v>21828771</v>
      </c>
      <c r="J132" s="6">
        <v>20475621</v>
      </c>
      <c r="K132" s="6">
        <v>-1353150</v>
      </c>
    </row>
    <row r="133" spans="1:11" hidden="1" outlineLevel="1" x14ac:dyDescent="0.25">
      <c r="A133" s="3" t="s">
        <v>130</v>
      </c>
      <c r="B133" s="6">
        <v>-573500</v>
      </c>
      <c r="C133" s="13">
        <v>15324729</v>
      </c>
      <c r="D133" s="6">
        <v>0</v>
      </c>
      <c r="E133" s="6">
        <v>28200557</v>
      </c>
      <c r="F133" s="6">
        <v>0</v>
      </c>
      <c r="G133" s="6">
        <f t="shared" si="3"/>
        <v>43525286</v>
      </c>
      <c r="H133" s="6">
        <v>0</v>
      </c>
      <c r="I133" s="6">
        <v>42951786</v>
      </c>
      <c r="J133" s="6">
        <v>44553871</v>
      </c>
      <c r="K133" s="6">
        <v>1602085</v>
      </c>
    </row>
    <row r="134" spans="1:11" hidden="1" outlineLevel="1" x14ac:dyDescent="0.25">
      <c r="A134" s="3" t="s">
        <v>131</v>
      </c>
      <c r="B134" s="6">
        <v>0</v>
      </c>
      <c r="C134" s="13">
        <v>0</v>
      </c>
      <c r="D134" s="6">
        <v>0</v>
      </c>
      <c r="E134" s="6">
        <v>16953444</v>
      </c>
      <c r="F134" s="6">
        <v>0</v>
      </c>
      <c r="G134" s="6">
        <f t="shared" si="3"/>
        <v>16953444</v>
      </c>
      <c r="H134" s="6">
        <v>0</v>
      </c>
      <c r="I134" s="6">
        <v>16953444</v>
      </c>
      <c r="J134" s="6">
        <v>19465000</v>
      </c>
      <c r="K134" s="6">
        <v>2511556</v>
      </c>
    </row>
    <row r="135" spans="1:11" hidden="1" outlineLevel="1" x14ac:dyDescent="0.25">
      <c r="A135" s="3" t="s">
        <v>132</v>
      </c>
      <c r="B135" s="6">
        <v>0</v>
      </c>
      <c r="C135" s="13">
        <v>7350000</v>
      </c>
      <c r="D135" s="6">
        <v>45000000</v>
      </c>
      <c r="E135" s="6">
        <v>0</v>
      </c>
      <c r="F135" s="6">
        <v>0</v>
      </c>
      <c r="G135" s="6">
        <f t="shared" si="3"/>
        <v>52350000</v>
      </c>
      <c r="H135" s="6">
        <v>0</v>
      </c>
      <c r="I135" s="6">
        <v>52350000</v>
      </c>
      <c r="J135" s="6">
        <v>52350000</v>
      </c>
      <c r="K135" s="6">
        <v>0</v>
      </c>
    </row>
    <row r="136" spans="1:11" hidden="1" outlineLevel="1" x14ac:dyDescent="0.25">
      <c r="A136" s="3" t="s">
        <v>133</v>
      </c>
      <c r="B136" s="6">
        <v>0</v>
      </c>
      <c r="C136" s="13">
        <v>5100000</v>
      </c>
      <c r="D136" s="6">
        <v>0</v>
      </c>
      <c r="E136" s="6">
        <v>0</v>
      </c>
      <c r="F136" s="6">
        <v>0</v>
      </c>
      <c r="G136" s="6">
        <f t="shared" si="3"/>
        <v>5100000</v>
      </c>
      <c r="H136" s="6">
        <v>0</v>
      </c>
      <c r="I136" s="6">
        <v>5100000</v>
      </c>
      <c r="J136" s="6">
        <v>5100000</v>
      </c>
      <c r="K136" s="6">
        <v>0</v>
      </c>
    </row>
    <row r="137" spans="1:11" hidden="1" outlineLevel="1" x14ac:dyDescent="0.25">
      <c r="A137" s="3" t="s">
        <v>134</v>
      </c>
      <c r="B137" s="6">
        <v>0</v>
      </c>
      <c r="C137" s="13">
        <v>0</v>
      </c>
      <c r="D137" s="6">
        <v>0</v>
      </c>
      <c r="E137" s="6">
        <v>31000</v>
      </c>
      <c r="F137" s="6">
        <v>0</v>
      </c>
      <c r="G137" s="6">
        <f t="shared" si="3"/>
        <v>31000</v>
      </c>
      <c r="H137" s="6">
        <v>0</v>
      </c>
      <c r="I137" s="6">
        <v>31000</v>
      </c>
      <c r="J137" s="6">
        <v>260000</v>
      </c>
      <c r="K137" s="6">
        <v>229000</v>
      </c>
    </row>
    <row r="138" spans="1:11" hidden="1" outlineLevel="1" x14ac:dyDescent="0.25">
      <c r="A138" s="3" t="s">
        <v>209</v>
      </c>
      <c r="B138" s="6">
        <v>0</v>
      </c>
      <c r="C138" s="13">
        <v>0</v>
      </c>
      <c r="D138" s="6">
        <v>0</v>
      </c>
      <c r="E138" s="6">
        <v>1459280</v>
      </c>
      <c r="F138" s="6">
        <v>0</v>
      </c>
      <c r="G138" s="6">
        <f t="shared" si="3"/>
        <v>1459280</v>
      </c>
      <c r="H138" s="6">
        <v>0</v>
      </c>
      <c r="I138" s="6">
        <v>1459280</v>
      </c>
      <c r="J138" s="6">
        <v>1400000</v>
      </c>
      <c r="K138" s="6">
        <v>-59280</v>
      </c>
    </row>
    <row r="139" spans="1:11" collapsed="1" x14ac:dyDescent="0.25">
      <c r="A139" s="15" t="s">
        <v>135</v>
      </c>
      <c r="B139" s="14">
        <v>-9250003</v>
      </c>
      <c r="C139" s="14">
        <v>0</v>
      </c>
      <c r="D139" s="14">
        <v>0</v>
      </c>
      <c r="E139" s="14">
        <v>173412</v>
      </c>
      <c r="F139" s="14">
        <v>0</v>
      </c>
      <c r="G139" s="14">
        <f t="shared" si="3"/>
        <v>173412</v>
      </c>
      <c r="H139" s="14">
        <v>-96997913</v>
      </c>
      <c r="I139" s="14">
        <v>-106074504</v>
      </c>
      <c r="J139" s="14">
        <v>-100740004</v>
      </c>
      <c r="K139" s="14">
        <v>5334500</v>
      </c>
    </row>
    <row r="140" spans="1:11" hidden="1" outlineLevel="1" x14ac:dyDescent="0.25">
      <c r="A140" s="3" t="s">
        <v>136</v>
      </c>
      <c r="B140" s="6">
        <v>0</v>
      </c>
      <c r="C140" s="13">
        <v>0</v>
      </c>
      <c r="D140" s="6">
        <v>0</v>
      </c>
      <c r="E140" s="6">
        <v>151414</v>
      </c>
      <c r="F140" s="6">
        <v>0</v>
      </c>
      <c r="G140" s="6">
        <f t="shared" si="3"/>
        <v>151414</v>
      </c>
      <c r="H140" s="6">
        <v>-6514015</v>
      </c>
      <c r="I140" s="6">
        <v>-6362601</v>
      </c>
      <c r="J140" s="6">
        <v>-2250000</v>
      </c>
      <c r="K140" s="6">
        <v>4112601</v>
      </c>
    </row>
    <row r="141" spans="1:11" hidden="1" outlineLevel="1" x14ac:dyDescent="0.25">
      <c r="A141" s="3" t="s">
        <v>137</v>
      </c>
      <c r="B141" s="6">
        <v>-9250003</v>
      </c>
      <c r="C141" s="13">
        <v>0</v>
      </c>
      <c r="D141" s="6">
        <v>0</v>
      </c>
      <c r="E141" s="6">
        <v>0</v>
      </c>
      <c r="F141" s="6">
        <v>0</v>
      </c>
      <c r="G141" s="6">
        <f t="shared" si="3"/>
        <v>0</v>
      </c>
      <c r="H141" s="6">
        <v>0</v>
      </c>
      <c r="I141" s="6">
        <v>-9250003</v>
      </c>
      <c r="J141" s="6">
        <v>-9250003</v>
      </c>
      <c r="K141" s="6">
        <v>0</v>
      </c>
    </row>
    <row r="142" spans="1:11" hidden="1" outlineLevel="1" x14ac:dyDescent="0.25">
      <c r="A142" s="3" t="s">
        <v>216</v>
      </c>
      <c r="B142" s="6">
        <v>0</v>
      </c>
      <c r="C142" s="13">
        <v>0</v>
      </c>
      <c r="D142" s="6">
        <v>0</v>
      </c>
      <c r="E142" s="6">
        <v>0</v>
      </c>
      <c r="F142" s="6">
        <v>0</v>
      </c>
      <c r="G142" s="6">
        <f t="shared" si="3"/>
        <v>0</v>
      </c>
      <c r="H142" s="6">
        <v>-95492156</v>
      </c>
      <c r="I142" s="6">
        <v>-95492156</v>
      </c>
      <c r="J142" s="6">
        <v>-89240001</v>
      </c>
      <c r="K142" s="6">
        <v>6252155</v>
      </c>
    </row>
    <row r="143" spans="1:11" hidden="1" outlineLevel="1" x14ac:dyDescent="0.25">
      <c r="A143" s="3" t="s">
        <v>138</v>
      </c>
      <c r="B143" s="6">
        <v>0</v>
      </c>
      <c r="C143" s="13">
        <v>0</v>
      </c>
      <c r="D143" s="6">
        <v>0</v>
      </c>
      <c r="E143" s="6">
        <v>21998</v>
      </c>
      <c r="F143" s="6">
        <v>0</v>
      </c>
      <c r="G143" s="6">
        <f t="shared" si="3"/>
        <v>21998</v>
      </c>
      <c r="H143" s="6">
        <v>5008258</v>
      </c>
      <c r="I143" s="6">
        <v>5030256</v>
      </c>
      <c r="J143" s="6">
        <v>0</v>
      </c>
      <c r="K143" s="6">
        <v>-5030256</v>
      </c>
    </row>
    <row r="144" spans="1:11" collapsed="1" x14ac:dyDescent="0.25">
      <c r="A144" s="15" t="s">
        <v>139</v>
      </c>
      <c r="B144" s="14">
        <v>-493851568</v>
      </c>
      <c r="C144" s="14">
        <v>12083941</v>
      </c>
      <c r="D144" s="14">
        <v>0</v>
      </c>
      <c r="E144" s="14">
        <v>139367720</v>
      </c>
      <c r="F144" s="14">
        <v>104580603</v>
      </c>
      <c r="G144" s="14">
        <f t="shared" si="3"/>
        <v>256032264</v>
      </c>
      <c r="H144" s="14">
        <v>269447135</v>
      </c>
      <c r="I144" s="14">
        <v>31627831</v>
      </c>
      <c r="J144" s="14">
        <v>-2791455</v>
      </c>
      <c r="K144" s="14">
        <v>-34419286</v>
      </c>
    </row>
    <row r="145" spans="1:11" hidden="1" outlineLevel="1" x14ac:dyDescent="0.25">
      <c r="A145" s="3" t="s">
        <v>140</v>
      </c>
      <c r="B145" s="6">
        <v>-15856875</v>
      </c>
      <c r="C145" s="13">
        <v>0</v>
      </c>
      <c r="D145" s="6">
        <v>0</v>
      </c>
      <c r="E145" s="6">
        <v>0</v>
      </c>
      <c r="F145" s="6">
        <v>5957901</v>
      </c>
      <c r="G145" s="6">
        <f t="shared" si="3"/>
        <v>5957901</v>
      </c>
      <c r="H145" s="6">
        <v>0</v>
      </c>
      <c r="I145" s="6">
        <v>-9898974</v>
      </c>
      <c r="J145" s="6">
        <v>-9898973</v>
      </c>
      <c r="K145" s="6">
        <v>1</v>
      </c>
    </row>
    <row r="146" spans="1:11" hidden="1" outlineLevel="1" x14ac:dyDescent="0.25">
      <c r="A146" s="3" t="s">
        <v>141</v>
      </c>
      <c r="B146" s="6">
        <v>-9919654</v>
      </c>
      <c r="C146" s="13">
        <v>12083941</v>
      </c>
      <c r="D146" s="6">
        <v>0</v>
      </c>
      <c r="E146" s="6">
        <v>4895892</v>
      </c>
      <c r="F146" s="6">
        <v>0</v>
      </c>
      <c r="G146" s="6">
        <f t="shared" si="3"/>
        <v>16979833</v>
      </c>
      <c r="H146" s="6">
        <v>0</v>
      </c>
      <c r="I146" s="6">
        <v>7060179</v>
      </c>
      <c r="J146" s="6">
        <v>8415624</v>
      </c>
      <c r="K146" s="6">
        <v>1355445</v>
      </c>
    </row>
    <row r="147" spans="1:11" hidden="1" outlineLevel="1" x14ac:dyDescent="0.25">
      <c r="A147" s="3" t="s">
        <v>142</v>
      </c>
      <c r="B147" s="6">
        <v>-4835910</v>
      </c>
      <c r="C147" s="13">
        <v>0</v>
      </c>
      <c r="D147" s="6">
        <v>0</v>
      </c>
      <c r="E147" s="6">
        <v>1216336</v>
      </c>
      <c r="F147" s="6">
        <v>378294</v>
      </c>
      <c r="G147" s="6">
        <f t="shared" si="3"/>
        <v>1594630</v>
      </c>
      <c r="H147" s="6">
        <v>0</v>
      </c>
      <c r="I147" s="6">
        <v>-3241280</v>
      </c>
      <c r="J147" s="6">
        <v>-3076915</v>
      </c>
      <c r="K147" s="6">
        <v>164365</v>
      </c>
    </row>
    <row r="148" spans="1:11" hidden="1" outlineLevel="1" x14ac:dyDescent="0.25">
      <c r="A148" s="3" t="s">
        <v>143</v>
      </c>
      <c r="B148" s="6">
        <v>-5137575</v>
      </c>
      <c r="C148" s="13">
        <v>0</v>
      </c>
      <c r="D148" s="6">
        <v>0</v>
      </c>
      <c r="E148" s="6">
        <v>2383441</v>
      </c>
      <c r="F148" s="6">
        <v>702645</v>
      </c>
      <c r="G148" s="6">
        <f t="shared" si="3"/>
        <v>3086086</v>
      </c>
      <c r="H148" s="6">
        <v>0</v>
      </c>
      <c r="I148" s="6">
        <v>-2051489</v>
      </c>
      <c r="J148" s="6">
        <v>-3325047</v>
      </c>
      <c r="K148" s="6">
        <v>-1273558</v>
      </c>
    </row>
    <row r="149" spans="1:11" hidden="1" outlineLevel="1" x14ac:dyDescent="0.25">
      <c r="A149" s="3" t="s">
        <v>144</v>
      </c>
      <c r="B149" s="6">
        <v>-8011686</v>
      </c>
      <c r="C149" s="13">
        <v>0</v>
      </c>
      <c r="D149" s="6">
        <v>0</v>
      </c>
      <c r="E149" s="6">
        <v>1970160</v>
      </c>
      <c r="F149" s="6">
        <v>1088025</v>
      </c>
      <c r="G149" s="6">
        <f t="shared" si="3"/>
        <v>3058185</v>
      </c>
      <c r="H149" s="6">
        <v>0</v>
      </c>
      <c r="I149" s="6">
        <v>-4953501</v>
      </c>
      <c r="J149" s="6">
        <v>-5716953</v>
      </c>
      <c r="K149" s="6">
        <v>-763452</v>
      </c>
    </row>
    <row r="150" spans="1:11" hidden="1" outlineLevel="1" x14ac:dyDescent="0.25">
      <c r="A150" s="3" t="s">
        <v>145</v>
      </c>
      <c r="B150" s="6">
        <v>-10414359</v>
      </c>
      <c r="C150" s="13">
        <v>0</v>
      </c>
      <c r="D150" s="6">
        <v>0</v>
      </c>
      <c r="E150" s="6">
        <v>1823415</v>
      </c>
      <c r="F150" s="6">
        <v>1542333</v>
      </c>
      <c r="G150" s="6">
        <f t="shared" si="3"/>
        <v>3365748</v>
      </c>
      <c r="H150" s="6">
        <v>0</v>
      </c>
      <c r="I150" s="6">
        <v>-7048611</v>
      </c>
      <c r="J150" s="6">
        <v>-7294763</v>
      </c>
      <c r="K150" s="6">
        <v>-246152</v>
      </c>
    </row>
    <row r="151" spans="1:11" hidden="1" outlineLevel="1" x14ac:dyDescent="0.25">
      <c r="A151" s="3" t="s">
        <v>146</v>
      </c>
      <c r="B151" s="6">
        <v>-13133127</v>
      </c>
      <c r="C151" s="13">
        <v>0</v>
      </c>
      <c r="D151" s="6">
        <v>0</v>
      </c>
      <c r="E151" s="6">
        <v>3227545</v>
      </c>
      <c r="F151" s="6">
        <v>4914288</v>
      </c>
      <c r="G151" s="6">
        <f t="shared" si="3"/>
        <v>8141833</v>
      </c>
      <c r="H151" s="6">
        <v>0</v>
      </c>
      <c r="I151" s="6">
        <v>-4991294</v>
      </c>
      <c r="J151" s="6">
        <v>-6613955</v>
      </c>
      <c r="K151" s="6">
        <v>-1622661</v>
      </c>
    </row>
    <row r="152" spans="1:11" hidden="1" outlineLevel="1" x14ac:dyDescent="0.25">
      <c r="A152" s="3" t="s">
        <v>147</v>
      </c>
      <c r="B152" s="6">
        <v>-226659</v>
      </c>
      <c r="C152" s="13">
        <v>0</v>
      </c>
      <c r="D152" s="6">
        <v>0</v>
      </c>
      <c r="E152" s="6">
        <v>130304</v>
      </c>
      <c r="F152" s="6">
        <v>28131</v>
      </c>
      <c r="G152" s="6">
        <f t="shared" si="3"/>
        <v>158435</v>
      </c>
      <c r="H152" s="6">
        <v>0</v>
      </c>
      <c r="I152" s="6">
        <v>-68224</v>
      </c>
      <c r="J152" s="6">
        <v>-128071</v>
      </c>
      <c r="K152" s="6">
        <v>-59847</v>
      </c>
    </row>
    <row r="153" spans="1:11" hidden="1" outlineLevel="1" x14ac:dyDescent="0.25">
      <c r="A153" s="3" t="s">
        <v>148</v>
      </c>
      <c r="B153" s="6">
        <v>-50886873</v>
      </c>
      <c r="C153" s="13">
        <v>0</v>
      </c>
      <c r="D153" s="6">
        <v>0</v>
      </c>
      <c r="E153" s="6">
        <v>19068856</v>
      </c>
      <c r="F153" s="6">
        <v>6948510</v>
      </c>
      <c r="G153" s="6">
        <f t="shared" si="3"/>
        <v>26017366</v>
      </c>
      <c r="H153" s="6">
        <v>0</v>
      </c>
      <c r="I153" s="6">
        <v>-24869507</v>
      </c>
      <c r="J153" s="6">
        <v>-36051948</v>
      </c>
      <c r="K153" s="6">
        <v>-11182441</v>
      </c>
    </row>
    <row r="154" spans="1:11" hidden="1" outlineLevel="1" x14ac:dyDescent="0.25">
      <c r="A154" s="3" t="s">
        <v>149</v>
      </c>
      <c r="B154" s="6">
        <v>-60074370</v>
      </c>
      <c r="C154" s="13">
        <v>0</v>
      </c>
      <c r="D154" s="6">
        <v>0</v>
      </c>
      <c r="E154" s="6">
        <v>12995382</v>
      </c>
      <c r="F154" s="6">
        <v>8375346</v>
      </c>
      <c r="G154" s="6">
        <f t="shared" si="3"/>
        <v>21370728</v>
      </c>
      <c r="H154" s="6">
        <v>0</v>
      </c>
      <c r="I154" s="6">
        <v>-38703642</v>
      </c>
      <c r="J154" s="6">
        <v>-40929484</v>
      </c>
      <c r="K154" s="6">
        <v>-2225842</v>
      </c>
    </row>
    <row r="155" spans="1:11" hidden="1" outlineLevel="1" x14ac:dyDescent="0.25">
      <c r="A155" s="3" t="s">
        <v>150</v>
      </c>
      <c r="B155" s="6">
        <v>-32574498</v>
      </c>
      <c r="C155" s="13">
        <v>0</v>
      </c>
      <c r="D155" s="6">
        <v>0</v>
      </c>
      <c r="E155" s="6">
        <v>5524763</v>
      </c>
      <c r="F155" s="6">
        <v>6589215</v>
      </c>
      <c r="G155" s="6">
        <f t="shared" si="3"/>
        <v>12113978</v>
      </c>
      <c r="H155" s="6">
        <v>0</v>
      </c>
      <c r="I155" s="6">
        <v>-20460520</v>
      </c>
      <c r="J155" s="6">
        <v>-21584430</v>
      </c>
      <c r="K155" s="6">
        <v>-1123910</v>
      </c>
    </row>
    <row r="156" spans="1:11" hidden="1" outlineLevel="1" x14ac:dyDescent="0.25">
      <c r="A156" s="3" t="s">
        <v>151</v>
      </c>
      <c r="B156" s="6">
        <v>-11870676</v>
      </c>
      <c r="C156" s="13">
        <v>0</v>
      </c>
      <c r="D156" s="6">
        <v>0</v>
      </c>
      <c r="E156" s="6">
        <v>2325924</v>
      </c>
      <c r="F156" s="6">
        <v>2852262</v>
      </c>
      <c r="G156" s="6">
        <f t="shared" si="3"/>
        <v>5178186</v>
      </c>
      <c r="H156" s="6">
        <v>0</v>
      </c>
      <c r="I156" s="6">
        <v>-6692490</v>
      </c>
      <c r="J156" s="6">
        <v>-7310178</v>
      </c>
      <c r="K156" s="6">
        <v>-617688</v>
      </c>
    </row>
    <row r="157" spans="1:11" hidden="1" outlineLevel="1" x14ac:dyDescent="0.25">
      <c r="A157" s="3" t="s">
        <v>152</v>
      </c>
      <c r="B157" s="6">
        <v>-3746373</v>
      </c>
      <c r="C157" s="13">
        <v>0</v>
      </c>
      <c r="D157" s="6">
        <v>0</v>
      </c>
      <c r="E157" s="6">
        <v>1710749</v>
      </c>
      <c r="F157" s="6">
        <v>556299</v>
      </c>
      <c r="G157" s="6">
        <f t="shared" si="3"/>
        <v>2267048</v>
      </c>
      <c r="H157" s="6">
        <v>0</v>
      </c>
      <c r="I157" s="6">
        <v>-1479325</v>
      </c>
      <c r="J157" s="6">
        <v>-2410716</v>
      </c>
      <c r="K157" s="6">
        <v>-931391</v>
      </c>
    </row>
    <row r="158" spans="1:11" hidden="1" outlineLevel="1" x14ac:dyDescent="0.25">
      <c r="A158" s="3" t="s">
        <v>153</v>
      </c>
      <c r="B158" s="6">
        <v>-78324573</v>
      </c>
      <c r="C158" s="13">
        <v>0</v>
      </c>
      <c r="D158" s="6">
        <v>0</v>
      </c>
      <c r="E158" s="6">
        <v>4124085</v>
      </c>
      <c r="F158" s="6">
        <v>20435691</v>
      </c>
      <c r="G158" s="6">
        <f t="shared" si="3"/>
        <v>24559776</v>
      </c>
      <c r="H158" s="6">
        <v>0</v>
      </c>
      <c r="I158" s="6">
        <v>-53764797</v>
      </c>
      <c r="J158" s="6">
        <v>-54588264</v>
      </c>
      <c r="K158" s="6">
        <v>-823467</v>
      </c>
    </row>
    <row r="159" spans="1:11" hidden="1" outlineLevel="1" x14ac:dyDescent="0.25">
      <c r="A159" s="3" t="s">
        <v>154</v>
      </c>
      <c r="B159" s="6">
        <v>-4273053</v>
      </c>
      <c r="C159" s="13">
        <v>0</v>
      </c>
      <c r="D159" s="6">
        <v>0</v>
      </c>
      <c r="E159" s="6">
        <v>0</v>
      </c>
      <c r="F159" s="6">
        <v>903486</v>
      </c>
      <c r="G159" s="6">
        <f t="shared" si="3"/>
        <v>903486</v>
      </c>
      <c r="H159" s="6">
        <v>0</v>
      </c>
      <c r="I159" s="6">
        <v>-3369567</v>
      </c>
      <c r="J159" s="6">
        <v>-3369582</v>
      </c>
      <c r="K159" s="6">
        <v>-15</v>
      </c>
    </row>
    <row r="160" spans="1:11" hidden="1" outlineLevel="1" x14ac:dyDescent="0.25">
      <c r="A160" s="3" t="s">
        <v>155</v>
      </c>
      <c r="B160" s="6">
        <v>-9311787</v>
      </c>
      <c r="C160" s="13">
        <v>0</v>
      </c>
      <c r="D160" s="6">
        <v>0</v>
      </c>
      <c r="E160" s="6">
        <v>0</v>
      </c>
      <c r="F160" s="6">
        <v>3710913</v>
      </c>
      <c r="G160" s="6">
        <f t="shared" ref="G160:G205" si="4">SUM(C160:F160)</f>
        <v>3710913</v>
      </c>
      <c r="H160" s="6">
        <v>0</v>
      </c>
      <c r="I160" s="6">
        <v>-5600874</v>
      </c>
      <c r="J160" s="6">
        <v>-5600874</v>
      </c>
      <c r="K160" s="6">
        <v>0</v>
      </c>
    </row>
    <row r="161" spans="1:11" hidden="1" outlineLevel="1" x14ac:dyDescent="0.25">
      <c r="A161" s="3" t="s">
        <v>156</v>
      </c>
      <c r="B161" s="6">
        <v>0</v>
      </c>
      <c r="C161" s="13">
        <v>0</v>
      </c>
      <c r="D161" s="6">
        <v>0</v>
      </c>
      <c r="E161" s="6">
        <v>737173</v>
      </c>
      <c r="F161" s="6">
        <v>0</v>
      </c>
      <c r="G161" s="6">
        <f t="shared" si="4"/>
        <v>737173</v>
      </c>
      <c r="H161" s="6">
        <v>0</v>
      </c>
      <c r="I161" s="6">
        <v>737173</v>
      </c>
      <c r="J161" s="6">
        <v>187990</v>
      </c>
      <c r="K161" s="6">
        <v>-549183</v>
      </c>
    </row>
    <row r="162" spans="1:11" hidden="1" outlineLevel="1" x14ac:dyDescent="0.25">
      <c r="A162" s="3" t="s">
        <v>157</v>
      </c>
      <c r="B162" s="6">
        <v>-3113697</v>
      </c>
      <c r="C162" s="13">
        <v>0</v>
      </c>
      <c r="D162" s="6">
        <v>0</v>
      </c>
      <c r="E162" s="6">
        <v>2847246</v>
      </c>
      <c r="F162" s="6">
        <v>463260</v>
      </c>
      <c r="G162" s="6">
        <f t="shared" si="4"/>
        <v>3310506</v>
      </c>
      <c r="H162" s="6">
        <v>0</v>
      </c>
      <c r="I162" s="6">
        <v>196809</v>
      </c>
      <c r="J162" s="6">
        <v>-1678746</v>
      </c>
      <c r="K162" s="6">
        <v>-1875555</v>
      </c>
    </row>
    <row r="163" spans="1:11" hidden="1" outlineLevel="1" x14ac:dyDescent="0.25">
      <c r="A163" s="3" t="s">
        <v>158</v>
      </c>
      <c r="B163" s="6">
        <v>-418254</v>
      </c>
      <c r="C163" s="13">
        <v>0</v>
      </c>
      <c r="D163" s="6">
        <v>0</v>
      </c>
      <c r="E163" s="6">
        <v>0</v>
      </c>
      <c r="F163" s="6">
        <v>67860</v>
      </c>
      <c r="G163" s="6">
        <f t="shared" si="4"/>
        <v>67860</v>
      </c>
      <c r="H163" s="6">
        <v>0</v>
      </c>
      <c r="I163" s="6">
        <v>-350394</v>
      </c>
      <c r="J163" s="6">
        <v>-237528</v>
      </c>
      <c r="K163" s="6">
        <v>112866</v>
      </c>
    </row>
    <row r="164" spans="1:11" hidden="1" outlineLevel="1" x14ac:dyDescent="0.25">
      <c r="A164" s="3" t="s">
        <v>159</v>
      </c>
      <c r="B164" s="6">
        <v>-2694042</v>
      </c>
      <c r="C164" s="13">
        <v>0</v>
      </c>
      <c r="D164" s="6">
        <v>0</v>
      </c>
      <c r="E164" s="6">
        <v>0</v>
      </c>
      <c r="F164" s="6">
        <v>963735</v>
      </c>
      <c r="G164" s="6">
        <f t="shared" si="4"/>
        <v>963735</v>
      </c>
      <c r="H164" s="6">
        <v>0</v>
      </c>
      <c r="I164" s="6">
        <v>-1730307</v>
      </c>
      <c r="J164" s="6">
        <v>-1730994</v>
      </c>
      <c r="K164" s="6">
        <v>-687</v>
      </c>
    </row>
    <row r="165" spans="1:11" hidden="1" outlineLevel="1" x14ac:dyDescent="0.25">
      <c r="A165" s="3" t="s">
        <v>160</v>
      </c>
      <c r="B165" s="6">
        <v>-9926364</v>
      </c>
      <c r="C165" s="13">
        <v>0</v>
      </c>
      <c r="D165" s="6">
        <v>0</v>
      </c>
      <c r="E165" s="6">
        <v>3537006</v>
      </c>
      <c r="F165" s="6">
        <v>961197</v>
      </c>
      <c r="G165" s="6">
        <f t="shared" si="4"/>
        <v>4498203</v>
      </c>
      <c r="H165" s="6">
        <v>0</v>
      </c>
      <c r="I165" s="6">
        <v>-5428161</v>
      </c>
      <c r="J165" s="6">
        <v>-7163210</v>
      </c>
      <c r="K165" s="6">
        <v>-1735049</v>
      </c>
    </row>
    <row r="166" spans="1:11" hidden="1" outlineLevel="1" x14ac:dyDescent="0.25">
      <c r="A166" s="3" t="s">
        <v>161</v>
      </c>
      <c r="B166" s="6">
        <v>0</v>
      </c>
      <c r="C166" s="13">
        <v>0</v>
      </c>
      <c r="D166" s="6">
        <v>0</v>
      </c>
      <c r="E166" s="6">
        <v>68976</v>
      </c>
      <c r="F166" s="6">
        <v>0</v>
      </c>
      <c r="G166" s="6">
        <f t="shared" si="4"/>
        <v>68976</v>
      </c>
      <c r="H166" s="6">
        <v>0</v>
      </c>
      <c r="I166" s="6">
        <v>68976</v>
      </c>
      <c r="J166" s="6">
        <v>68840</v>
      </c>
      <c r="K166" s="6">
        <v>-136</v>
      </c>
    </row>
    <row r="167" spans="1:11" hidden="1" outlineLevel="1" x14ac:dyDescent="0.25">
      <c r="A167" s="3" t="s">
        <v>162</v>
      </c>
      <c r="B167" s="6">
        <v>-2838000</v>
      </c>
      <c r="C167" s="13">
        <v>0</v>
      </c>
      <c r="D167" s="6">
        <v>0</v>
      </c>
      <c r="E167" s="6">
        <v>1895904</v>
      </c>
      <c r="F167" s="6">
        <v>555231</v>
      </c>
      <c r="G167" s="6">
        <f t="shared" si="4"/>
        <v>2451135</v>
      </c>
      <c r="H167" s="6">
        <v>0</v>
      </c>
      <c r="I167" s="6">
        <v>-386865</v>
      </c>
      <c r="J167" s="6">
        <v>-1073375</v>
      </c>
      <c r="K167" s="6">
        <v>-686510</v>
      </c>
    </row>
    <row r="168" spans="1:11" hidden="1" outlineLevel="1" x14ac:dyDescent="0.25">
      <c r="A168" s="3" t="s">
        <v>163</v>
      </c>
      <c r="B168" s="6">
        <v>-4517334</v>
      </c>
      <c r="C168" s="13">
        <v>0</v>
      </c>
      <c r="D168" s="6">
        <v>0</v>
      </c>
      <c r="E168" s="6">
        <v>0</v>
      </c>
      <c r="F168" s="6">
        <v>3071478</v>
      </c>
      <c r="G168" s="6">
        <f t="shared" si="4"/>
        <v>3071478</v>
      </c>
      <c r="H168" s="6">
        <v>0</v>
      </c>
      <c r="I168" s="6">
        <v>-1445856</v>
      </c>
      <c r="J168" s="6">
        <v>-1445859</v>
      </c>
      <c r="K168" s="6">
        <v>-3</v>
      </c>
    </row>
    <row r="169" spans="1:11" hidden="1" outlineLevel="1" x14ac:dyDescent="0.25">
      <c r="A169" s="3" t="s">
        <v>164</v>
      </c>
      <c r="B169" s="6">
        <v>0</v>
      </c>
      <c r="C169" s="13">
        <v>0</v>
      </c>
      <c r="D169" s="6">
        <v>0</v>
      </c>
      <c r="E169" s="6">
        <v>8365</v>
      </c>
      <c r="F169" s="6">
        <v>558243</v>
      </c>
      <c r="G169" s="6">
        <f t="shared" si="4"/>
        <v>566608</v>
      </c>
      <c r="H169" s="6">
        <v>0</v>
      </c>
      <c r="I169" s="6">
        <v>566608</v>
      </c>
      <c r="J169" s="6">
        <v>411942</v>
      </c>
      <c r="K169" s="6">
        <v>-154666</v>
      </c>
    </row>
    <row r="170" spans="1:11" hidden="1" outlineLevel="1" x14ac:dyDescent="0.25">
      <c r="A170" s="3" t="s">
        <v>165</v>
      </c>
      <c r="B170" s="6">
        <v>-66892590</v>
      </c>
      <c r="C170" s="13">
        <v>0</v>
      </c>
      <c r="D170" s="6">
        <v>0</v>
      </c>
      <c r="E170" s="6">
        <v>43442366</v>
      </c>
      <c r="F170" s="6">
        <v>16871181</v>
      </c>
      <c r="G170" s="6">
        <f t="shared" si="4"/>
        <v>60313547</v>
      </c>
      <c r="H170" s="6">
        <v>0</v>
      </c>
      <c r="I170" s="6">
        <v>-6579043</v>
      </c>
      <c r="J170" s="6">
        <v>-37503061</v>
      </c>
      <c r="K170" s="6">
        <v>-30924018</v>
      </c>
    </row>
    <row r="171" spans="1:11" hidden="1" outlineLevel="1" x14ac:dyDescent="0.25">
      <c r="A171" s="3" t="s">
        <v>166</v>
      </c>
      <c r="B171" s="6">
        <v>-9539037</v>
      </c>
      <c r="C171" s="13">
        <v>0</v>
      </c>
      <c r="D171" s="6">
        <v>0</v>
      </c>
      <c r="E171" s="6">
        <v>120477</v>
      </c>
      <c r="F171" s="6">
        <v>2753184</v>
      </c>
      <c r="G171" s="6">
        <f t="shared" si="4"/>
        <v>2873661</v>
      </c>
      <c r="H171" s="6">
        <v>0</v>
      </c>
      <c r="I171" s="6">
        <v>-6665376</v>
      </c>
      <c r="J171" s="6">
        <v>-6974439</v>
      </c>
      <c r="K171" s="6">
        <v>-309063</v>
      </c>
    </row>
    <row r="172" spans="1:11" hidden="1" outlineLevel="1" x14ac:dyDescent="0.25">
      <c r="A172" s="3" t="s">
        <v>167</v>
      </c>
      <c r="B172" s="6">
        <v>-1079079</v>
      </c>
      <c r="C172" s="13">
        <v>0</v>
      </c>
      <c r="D172" s="6">
        <v>0</v>
      </c>
      <c r="E172" s="6">
        <v>339984</v>
      </c>
      <c r="F172" s="6">
        <v>150825</v>
      </c>
      <c r="G172" s="6">
        <f t="shared" si="4"/>
        <v>490809</v>
      </c>
      <c r="H172" s="6">
        <v>0</v>
      </c>
      <c r="I172" s="6">
        <v>-588270</v>
      </c>
      <c r="J172" s="6">
        <v>-544964</v>
      </c>
      <c r="K172" s="6">
        <v>43306</v>
      </c>
    </row>
    <row r="173" spans="1:11" hidden="1" outlineLevel="1" x14ac:dyDescent="0.25">
      <c r="A173" s="3" t="s">
        <v>168</v>
      </c>
      <c r="B173" s="6">
        <v>-32969970</v>
      </c>
      <c r="C173" s="13">
        <v>0</v>
      </c>
      <c r="D173" s="6">
        <v>0</v>
      </c>
      <c r="E173" s="6">
        <v>11555182</v>
      </c>
      <c r="F173" s="6">
        <v>5106804</v>
      </c>
      <c r="G173" s="6">
        <f t="shared" si="4"/>
        <v>16661986</v>
      </c>
      <c r="H173" s="6">
        <v>0</v>
      </c>
      <c r="I173" s="6">
        <v>-16307984</v>
      </c>
      <c r="J173" s="6">
        <v>-20747211</v>
      </c>
      <c r="K173" s="6">
        <v>-4439227</v>
      </c>
    </row>
    <row r="174" spans="1:11" hidden="1" outlineLevel="1" x14ac:dyDescent="0.25">
      <c r="A174" s="3" t="s">
        <v>220</v>
      </c>
      <c r="B174" s="6">
        <v>-7874475</v>
      </c>
      <c r="C174" s="13">
        <v>0</v>
      </c>
      <c r="D174" s="6">
        <v>0</v>
      </c>
      <c r="E174" s="6">
        <v>796945</v>
      </c>
      <c r="F174" s="6">
        <v>2340597</v>
      </c>
      <c r="G174" s="6">
        <f t="shared" si="4"/>
        <v>3137542</v>
      </c>
      <c r="H174" s="6">
        <v>0</v>
      </c>
      <c r="I174" s="6">
        <v>-4736933</v>
      </c>
      <c r="J174" s="6">
        <v>-5793810</v>
      </c>
      <c r="K174" s="6">
        <v>-1056877</v>
      </c>
    </row>
    <row r="175" spans="1:11" hidden="1" outlineLevel="1" x14ac:dyDescent="0.25">
      <c r="A175" s="3" t="s">
        <v>169</v>
      </c>
      <c r="B175" s="6">
        <v>-2159271</v>
      </c>
      <c r="C175" s="13">
        <v>0</v>
      </c>
      <c r="D175" s="6">
        <v>0</v>
      </c>
      <c r="E175" s="6">
        <v>0</v>
      </c>
      <c r="F175" s="6">
        <v>868053</v>
      </c>
      <c r="G175" s="6">
        <f t="shared" si="4"/>
        <v>868053</v>
      </c>
      <c r="H175" s="6">
        <v>0</v>
      </c>
      <c r="I175" s="6">
        <v>-1291218</v>
      </c>
      <c r="J175" s="6">
        <v>-1291218</v>
      </c>
      <c r="K175" s="6">
        <v>0</v>
      </c>
    </row>
    <row r="176" spans="1:11" hidden="1" outlineLevel="1" x14ac:dyDescent="0.25">
      <c r="A176" s="3" t="s">
        <v>170</v>
      </c>
      <c r="B176" s="6">
        <v>-1150560</v>
      </c>
      <c r="C176" s="13">
        <v>0</v>
      </c>
      <c r="D176" s="6">
        <v>0</v>
      </c>
      <c r="E176" s="6">
        <v>0</v>
      </c>
      <c r="F176" s="6">
        <v>559167</v>
      </c>
      <c r="G176" s="6">
        <f t="shared" si="4"/>
        <v>559167</v>
      </c>
      <c r="H176" s="6">
        <v>0</v>
      </c>
      <c r="I176" s="6">
        <v>-591393</v>
      </c>
      <c r="J176" s="6">
        <v>-679560</v>
      </c>
      <c r="K176" s="6">
        <v>-88167</v>
      </c>
    </row>
    <row r="177" spans="1:11" hidden="1" outlineLevel="1" x14ac:dyDescent="0.25">
      <c r="A177" s="3" t="s">
        <v>221</v>
      </c>
      <c r="B177" s="6">
        <v>-10209042</v>
      </c>
      <c r="C177" s="13">
        <v>0</v>
      </c>
      <c r="D177" s="6">
        <v>0</v>
      </c>
      <c r="E177" s="6">
        <v>5454815</v>
      </c>
      <c r="F177" s="6">
        <v>468882</v>
      </c>
      <c r="G177" s="6">
        <f t="shared" si="4"/>
        <v>5923697</v>
      </c>
      <c r="H177" s="6">
        <v>0</v>
      </c>
      <c r="I177" s="6">
        <v>-4285345</v>
      </c>
      <c r="J177" s="6">
        <v>46656133</v>
      </c>
      <c r="K177" s="6">
        <v>50941478</v>
      </c>
    </row>
    <row r="178" spans="1:11" hidden="1" outlineLevel="1" x14ac:dyDescent="0.25">
      <c r="A178" s="3" t="s">
        <v>171</v>
      </c>
      <c r="B178" s="6">
        <v>-4524030</v>
      </c>
      <c r="C178" s="13">
        <v>0</v>
      </c>
      <c r="D178" s="6">
        <v>0</v>
      </c>
      <c r="E178" s="6">
        <v>4918913</v>
      </c>
      <c r="F178" s="6">
        <v>0</v>
      </c>
      <c r="G178" s="6">
        <f t="shared" si="4"/>
        <v>4918913</v>
      </c>
      <c r="H178" s="6">
        <v>0</v>
      </c>
      <c r="I178" s="6">
        <v>394883</v>
      </c>
      <c r="J178" s="6">
        <v>41379</v>
      </c>
      <c r="K178" s="6">
        <v>-353504</v>
      </c>
    </row>
    <row r="179" spans="1:11" hidden="1" outlineLevel="1" x14ac:dyDescent="0.25">
      <c r="A179" s="3" t="s">
        <v>172</v>
      </c>
      <c r="B179" s="6">
        <v>-6521508</v>
      </c>
      <c r="C179" s="13">
        <v>0</v>
      </c>
      <c r="D179" s="6">
        <v>0</v>
      </c>
      <c r="E179" s="6">
        <v>1361848</v>
      </c>
      <c r="F179" s="6">
        <v>1570434</v>
      </c>
      <c r="G179" s="6">
        <f t="shared" si="4"/>
        <v>2932282</v>
      </c>
      <c r="H179" s="6">
        <v>3174423</v>
      </c>
      <c r="I179" s="6">
        <v>-414803</v>
      </c>
      <c r="J179" s="6">
        <v>521433</v>
      </c>
      <c r="K179" s="6">
        <v>936236</v>
      </c>
    </row>
    <row r="180" spans="1:11" hidden="1" outlineLevel="1" x14ac:dyDescent="0.25">
      <c r="A180" s="3" t="s">
        <v>173</v>
      </c>
      <c r="B180" s="6">
        <v>-8826267</v>
      </c>
      <c r="C180" s="13">
        <v>0</v>
      </c>
      <c r="D180" s="6">
        <v>0</v>
      </c>
      <c r="E180" s="6">
        <v>854000</v>
      </c>
      <c r="F180" s="6">
        <v>2267133</v>
      </c>
      <c r="G180" s="6">
        <f t="shared" si="4"/>
        <v>3121133</v>
      </c>
      <c r="H180" s="6">
        <v>2864580</v>
      </c>
      <c r="I180" s="6">
        <v>-2840554</v>
      </c>
      <c r="J180" s="6">
        <v>-2894166</v>
      </c>
      <c r="K180" s="6">
        <v>-53612</v>
      </c>
    </row>
    <row r="181" spans="1:11" hidden="1" outlineLevel="1" x14ac:dyDescent="0.25">
      <c r="A181" s="3" t="s">
        <v>174</v>
      </c>
      <c r="B181" s="6">
        <v>0</v>
      </c>
      <c r="C181" s="13">
        <v>0</v>
      </c>
      <c r="D181" s="6">
        <v>0</v>
      </c>
      <c r="E181" s="6">
        <v>31668</v>
      </c>
      <c r="F181" s="6">
        <v>0</v>
      </c>
      <c r="G181" s="6">
        <f t="shared" si="4"/>
        <v>31668</v>
      </c>
      <c r="H181" s="6">
        <v>263408132</v>
      </c>
      <c r="I181" s="6">
        <v>263439800</v>
      </c>
      <c r="J181" s="6">
        <v>238563498</v>
      </c>
      <c r="K181" s="6">
        <v>-24876302</v>
      </c>
    </row>
    <row r="182" spans="1:11" collapsed="1" x14ac:dyDescent="0.25">
      <c r="A182" s="15" t="s">
        <v>175</v>
      </c>
      <c r="B182" s="14">
        <v>-24506614</v>
      </c>
      <c r="C182" s="14">
        <v>15479292</v>
      </c>
      <c r="D182" s="14">
        <v>0</v>
      </c>
      <c r="E182" s="14">
        <v>10223894</v>
      </c>
      <c r="F182" s="14">
        <v>733950</v>
      </c>
      <c r="G182" s="14">
        <f t="shared" si="4"/>
        <v>26437136</v>
      </c>
      <c r="H182" s="14">
        <v>0</v>
      </c>
      <c r="I182" s="14">
        <v>1930522</v>
      </c>
      <c r="J182" s="14">
        <v>3458328</v>
      </c>
      <c r="K182" s="14">
        <v>1527806</v>
      </c>
    </row>
    <row r="183" spans="1:11" hidden="1" outlineLevel="1" x14ac:dyDescent="0.25">
      <c r="A183" s="3" t="s">
        <v>176</v>
      </c>
      <c r="B183" s="6">
        <v>-22245150</v>
      </c>
      <c r="C183" s="13">
        <v>15479292</v>
      </c>
      <c r="D183" s="6">
        <v>0</v>
      </c>
      <c r="E183" s="6">
        <v>6190218</v>
      </c>
      <c r="F183" s="6">
        <v>0</v>
      </c>
      <c r="G183" s="6">
        <f t="shared" si="4"/>
        <v>21669510</v>
      </c>
      <c r="H183" s="6">
        <v>0</v>
      </c>
      <c r="I183" s="6">
        <v>-575640</v>
      </c>
      <c r="J183" s="6">
        <v>-506841</v>
      </c>
      <c r="K183" s="6">
        <v>68799</v>
      </c>
    </row>
    <row r="184" spans="1:11" hidden="1" outlineLevel="1" x14ac:dyDescent="0.25">
      <c r="A184" s="3" t="s">
        <v>177</v>
      </c>
      <c r="B184" s="6">
        <v>-1258339</v>
      </c>
      <c r="C184" s="13">
        <v>0</v>
      </c>
      <c r="D184" s="6">
        <v>0</v>
      </c>
      <c r="E184" s="6">
        <v>1544415</v>
      </c>
      <c r="F184" s="6">
        <v>428778</v>
      </c>
      <c r="G184" s="6">
        <f t="shared" si="4"/>
        <v>1973193</v>
      </c>
      <c r="H184" s="6">
        <v>0</v>
      </c>
      <c r="I184" s="6">
        <v>714854</v>
      </c>
      <c r="J184" s="6">
        <v>583778</v>
      </c>
      <c r="K184" s="6">
        <v>-131076</v>
      </c>
    </row>
    <row r="185" spans="1:11" hidden="1" outlineLevel="1" x14ac:dyDescent="0.25">
      <c r="A185" s="3" t="s">
        <v>178</v>
      </c>
      <c r="B185" s="6">
        <v>-1003125</v>
      </c>
      <c r="C185" s="13">
        <v>0</v>
      </c>
      <c r="D185" s="6">
        <v>0</v>
      </c>
      <c r="E185" s="6">
        <v>2489261</v>
      </c>
      <c r="F185" s="6">
        <v>305172</v>
      </c>
      <c r="G185" s="6">
        <f t="shared" si="4"/>
        <v>2794433</v>
      </c>
      <c r="H185" s="6">
        <v>0</v>
      </c>
      <c r="I185" s="6">
        <v>1791308</v>
      </c>
      <c r="J185" s="6">
        <v>3381391</v>
      </c>
      <c r="K185" s="6">
        <v>1590083</v>
      </c>
    </row>
    <row r="186" spans="1:11" collapsed="1" x14ac:dyDescent="0.25">
      <c r="A186" s="15" t="s">
        <v>217</v>
      </c>
      <c r="B186" s="14">
        <v>0</v>
      </c>
      <c r="C186" s="14">
        <v>0</v>
      </c>
      <c r="D186" s="14">
        <v>0</v>
      </c>
      <c r="E186" s="14">
        <v>0</v>
      </c>
      <c r="F186" s="14">
        <v>0</v>
      </c>
      <c r="G186" s="14">
        <f t="shared" si="4"/>
        <v>0</v>
      </c>
      <c r="H186" s="14">
        <v>0</v>
      </c>
      <c r="I186" s="14">
        <v>0</v>
      </c>
      <c r="J186" s="14">
        <v>0</v>
      </c>
      <c r="K186" s="14">
        <v>0</v>
      </c>
    </row>
    <row r="187" spans="1:11" x14ac:dyDescent="0.25">
      <c r="A187" s="15" t="s">
        <v>206</v>
      </c>
      <c r="B187" s="14"/>
      <c r="C187" s="14"/>
      <c r="D187" s="14"/>
      <c r="E187" s="14"/>
      <c r="F187" s="14"/>
      <c r="G187" s="14"/>
      <c r="H187" s="14"/>
      <c r="I187" s="14"/>
      <c r="J187" s="14"/>
      <c r="K187" s="14">
        <f>+I187-J187</f>
        <v>0</v>
      </c>
    </row>
    <row r="188" spans="1:11" ht="15.75" thickBot="1" x14ac:dyDescent="0.3">
      <c r="A188" s="4"/>
      <c r="B188" s="6"/>
      <c r="C188" s="6"/>
      <c r="D188" s="6"/>
      <c r="E188" s="6"/>
      <c r="F188" s="6"/>
      <c r="G188" s="5" t="s">
        <v>218</v>
      </c>
      <c r="H188" s="6"/>
      <c r="I188" s="7">
        <f>I6+I11+I37+I39+I63+I73+I92+I94+I99+I108+I117+I124+I126+I139+I144+I182+I186+I187</f>
        <v>156140655</v>
      </c>
      <c r="J188" s="7">
        <f>J6+J11+J37+J39+J63+J73+J92+J94+J99+J108+J117+J124+J126+J139+J144+J182+J186+J187</f>
        <v>101981012</v>
      </c>
      <c r="K188" s="7">
        <f>K6+K11+K37+K39+K63+K73+K92+K94+K99+K108+K117+K124+K126+K139+K144+K182+K186+K187</f>
        <v>-54159643</v>
      </c>
    </row>
    <row r="189" spans="1:11" ht="15.75" thickTop="1" x14ac:dyDescent="0.25">
      <c r="A189" s="3"/>
      <c r="B189" s="6"/>
      <c r="C189" s="13"/>
      <c r="D189" s="6"/>
      <c r="E189" s="6"/>
      <c r="F189" s="6"/>
      <c r="G189" s="6"/>
      <c r="H189" s="6"/>
      <c r="I189" s="6"/>
      <c r="J189" s="6"/>
      <c r="K189" s="6"/>
    </row>
    <row r="190" spans="1:11" x14ac:dyDescent="0.25">
      <c r="A190" s="15" t="s">
        <v>179</v>
      </c>
      <c r="B190" s="14">
        <v>-59774509</v>
      </c>
      <c r="C190" s="14">
        <v>9661656</v>
      </c>
      <c r="D190" s="14">
        <v>0</v>
      </c>
      <c r="E190" s="14">
        <v>37976839</v>
      </c>
      <c r="F190" s="14">
        <v>4088046</v>
      </c>
      <c r="G190" s="14">
        <f t="shared" si="4"/>
        <v>51726541</v>
      </c>
      <c r="H190" s="14">
        <v>0</v>
      </c>
      <c r="I190" s="14">
        <v>-8047968</v>
      </c>
      <c r="J190" s="14">
        <v>-6738760</v>
      </c>
      <c r="K190" s="14">
        <v>1309208</v>
      </c>
    </row>
    <row r="191" spans="1:11" hidden="1" outlineLevel="1" x14ac:dyDescent="0.25">
      <c r="A191" s="3" t="s">
        <v>180</v>
      </c>
      <c r="B191" s="6">
        <v>-56664811</v>
      </c>
      <c r="C191" s="13">
        <v>0</v>
      </c>
      <c r="D191" s="6">
        <v>0</v>
      </c>
      <c r="E191" s="6">
        <v>0</v>
      </c>
      <c r="F191" s="6">
        <v>0</v>
      </c>
      <c r="G191" s="6">
        <f t="shared" si="4"/>
        <v>0</v>
      </c>
      <c r="H191" s="6">
        <v>0</v>
      </c>
      <c r="I191" s="6">
        <v>-56664811</v>
      </c>
      <c r="J191" s="6">
        <v>-55505000</v>
      </c>
      <c r="K191" s="6">
        <v>1159811</v>
      </c>
    </row>
    <row r="192" spans="1:11" hidden="1" outlineLevel="1" x14ac:dyDescent="0.25">
      <c r="A192" s="3" t="s">
        <v>181</v>
      </c>
      <c r="B192" s="6">
        <v>0</v>
      </c>
      <c r="C192" s="13">
        <v>0</v>
      </c>
      <c r="D192" s="6">
        <v>0</v>
      </c>
      <c r="E192" s="6">
        <v>18612144</v>
      </c>
      <c r="F192" s="6">
        <v>0</v>
      </c>
      <c r="G192" s="6">
        <f t="shared" si="4"/>
        <v>18612144</v>
      </c>
      <c r="H192" s="6">
        <v>0</v>
      </c>
      <c r="I192" s="6">
        <v>18612144</v>
      </c>
      <c r="J192" s="6">
        <v>17633833</v>
      </c>
      <c r="K192" s="6">
        <v>-978311</v>
      </c>
    </row>
    <row r="193" spans="1:11" hidden="1" outlineLevel="1" x14ac:dyDescent="0.25">
      <c r="A193" s="3" t="s">
        <v>182</v>
      </c>
      <c r="B193" s="6">
        <v>0</v>
      </c>
      <c r="C193" s="13">
        <v>0</v>
      </c>
      <c r="D193" s="6">
        <v>0</v>
      </c>
      <c r="E193" s="6">
        <v>12321849</v>
      </c>
      <c r="F193" s="6">
        <v>0</v>
      </c>
      <c r="G193" s="6">
        <f t="shared" si="4"/>
        <v>12321849</v>
      </c>
      <c r="H193" s="6">
        <v>0</v>
      </c>
      <c r="I193" s="6">
        <v>12321849</v>
      </c>
      <c r="J193" s="6">
        <v>15000000</v>
      </c>
      <c r="K193" s="6">
        <v>2678151</v>
      </c>
    </row>
    <row r="194" spans="1:11" hidden="1" outlineLevel="1" x14ac:dyDescent="0.25">
      <c r="A194" s="3" t="s">
        <v>183</v>
      </c>
      <c r="B194" s="6">
        <v>-3109698</v>
      </c>
      <c r="C194" s="13">
        <v>9661656</v>
      </c>
      <c r="D194" s="6">
        <v>0</v>
      </c>
      <c r="E194" s="6">
        <v>7042846</v>
      </c>
      <c r="F194" s="6">
        <v>0</v>
      </c>
      <c r="G194" s="6">
        <f t="shared" si="4"/>
        <v>16704502</v>
      </c>
      <c r="H194" s="6">
        <v>0</v>
      </c>
      <c r="I194" s="6">
        <v>13594804</v>
      </c>
      <c r="J194" s="6">
        <v>12122748</v>
      </c>
      <c r="K194" s="6">
        <v>-1472056</v>
      </c>
    </row>
    <row r="195" spans="1:11" hidden="1" outlineLevel="1" x14ac:dyDescent="0.25">
      <c r="A195" s="3" t="s">
        <v>184</v>
      </c>
      <c r="B195" s="6">
        <v>0</v>
      </c>
      <c r="C195" s="13">
        <v>0</v>
      </c>
      <c r="D195" s="6">
        <v>0</v>
      </c>
      <c r="E195" s="6">
        <v>0</v>
      </c>
      <c r="F195" s="6">
        <v>4088046</v>
      </c>
      <c r="G195" s="6">
        <f t="shared" si="4"/>
        <v>4088046</v>
      </c>
      <c r="H195" s="6">
        <v>0</v>
      </c>
      <c r="I195" s="6">
        <v>4088046</v>
      </c>
      <c r="J195" s="6">
        <v>4009659</v>
      </c>
      <c r="K195" s="6">
        <v>-78387</v>
      </c>
    </row>
    <row r="196" spans="1:11" collapsed="1" x14ac:dyDescent="0.25">
      <c r="A196" s="15" t="s">
        <v>185</v>
      </c>
      <c r="B196" s="14">
        <v>-95352559</v>
      </c>
      <c r="C196" s="14">
        <v>0</v>
      </c>
      <c r="D196" s="14">
        <v>0</v>
      </c>
      <c r="E196" s="14">
        <v>93394162</v>
      </c>
      <c r="F196" s="14">
        <v>4656588</v>
      </c>
      <c r="G196" s="14">
        <f t="shared" si="4"/>
        <v>98050750</v>
      </c>
      <c r="H196" s="14">
        <v>-266886</v>
      </c>
      <c r="I196" s="14">
        <v>2431305</v>
      </c>
      <c r="J196" s="14">
        <v>9563162</v>
      </c>
      <c r="K196" s="14">
        <v>7131857</v>
      </c>
    </row>
    <row r="197" spans="1:11" hidden="1" outlineLevel="1" x14ac:dyDescent="0.25">
      <c r="A197" s="3" t="s">
        <v>186</v>
      </c>
      <c r="B197" s="6">
        <v>-95352559</v>
      </c>
      <c r="C197" s="13">
        <v>0</v>
      </c>
      <c r="D197" s="6">
        <v>0</v>
      </c>
      <c r="E197" s="6">
        <v>0</v>
      </c>
      <c r="F197" s="6">
        <v>0</v>
      </c>
      <c r="G197" s="6">
        <f t="shared" si="4"/>
        <v>0</v>
      </c>
      <c r="H197" s="6">
        <v>0</v>
      </c>
      <c r="I197" s="6">
        <v>-95352559</v>
      </c>
      <c r="J197" s="6">
        <v>-84600000</v>
      </c>
      <c r="K197" s="6">
        <v>10752559</v>
      </c>
    </row>
    <row r="198" spans="1:11" hidden="1" outlineLevel="1" x14ac:dyDescent="0.25">
      <c r="A198" s="3" t="s">
        <v>187</v>
      </c>
      <c r="B198" s="6">
        <v>0</v>
      </c>
      <c r="C198" s="13">
        <v>0</v>
      </c>
      <c r="D198" s="6">
        <v>0</v>
      </c>
      <c r="E198" s="6">
        <v>25007756</v>
      </c>
      <c r="F198" s="6">
        <v>0</v>
      </c>
      <c r="G198" s="6">
        <f t="shared" si="4"/>
        <v>25007756</v>
      </c>
      <c r="H198" s="6">
        <v>0</v>
      </c>
      <c r="I198" s="6">
        <v>25007756</v>
      </c>
      <c r="J198" s="6">
        <v>24704809</v>
      </c>
      <c r="K198" s="6">
        <v>-302947</v>
      </c>
    </row>
    <row r="199" spans="1:11" hidden="1" outlineLevel="1" x14ac:dyDescent="0.25">
      <c r="A199" s="3" t="s">
        <v>188</v>
      </c>
      <c r="B199" s="6">
        <v>0</v>
      </c>
      <c r="C199" s="13">
        <v>0</v>
      </c>
      <c r="D199" s="6">
        <v>0</v>
      </c>
      <c r="E199" s="6">
        <v>52045292</v>
      </c>
      <c r="F199" s="6">
        <v>0</v>
      </c>
      <c r="G199" s="6">
        <f t="shared" si="4"/>
        <v>52045292</v>
      </c>
      <c r="H199" s="6">
        <v>0</v>
      </c>
      <c r="I199" s="6">
        <v>52045292</v>
      </c>
      <c r="J199" s="6">
        <v>52000000</v>
      </c>
      <c r="K199" s="6">
        <v>-45292</v>
      </c>
    </row>
    <row r="200" spans="1:11" hidden="1" outlineLevel="1" x14ac:dyDescent="0.25">
      <c r="A200" s="3" t="s">
        <v>189</v>
      </c>
      <c r="B200" s="6">
        <v>0</v>
      </c>
      <c r="C200" s="13">
        <v>0</v>
      </c>
      <c r="D200" s="6">
        <v>0</v>
      </c>
      <c r="E200" s="6">
        <v>15942308</v>
      </c>
      <c r="F200" s="6">
        <v>0</v>
      </c>
      <c r="G200" s="6">
        <f t="shared" si="4"/>
        <v>15942308</v>
      </c>
      <c r="H200" s="6">
        <v>0</v>
      </c>
      <c r="I200" s="6">
        <v>15942308</v>
      </c>
      <c r="J200" s="6">
        <v>12852698</v>
      </c>
      <c r="K200" s="6">
        <v>-3089610</v>
      </c>
    </row>
    <row r="201" spans="1:11" hidden="1" outlineLevel="1" x14ac:dyDescent="0.25">
      <c r="A201" s="3" t="s">
        <v>190</v>
      </c>
      <c r="B201" s="6">
        <v>0</v>
      </c>
      <c r="C201" s="13">
        <v>0</v>
      </c>
      <c r="D201" s="6">
        <v>0</v>
      </c>
      <c r="E201" s="6">
        <v>347667</v>
      </c>
      <c r="F201" s="6">
        <v>0</v>
      </c>
      <c r="G201" s="6">
        <f t="shared" si="4"/>
        <v>347667</v>
      </c>
      <c r="H201" s="6">
        <v>0</v>
      </c>
      <c r="I201" s="6">
        <v>347667</v>
      </c>
      <c r="J201" s="6">
        <v>808000</v>
      </c>
      <c r="K201" s="6">
        <v>460333</v>
      </c>
    </row>
    <row r="202" spans="1:11" hidden="1" outlineLevel="1" x14ac:dyDescent="0.25">
      <c r="A202" s="3" t="s">
        <v>191</v>
      </c>
      <c r="B202" s="6">
        <v>0</v>
      </c>
      <c r="C202" s="13">
        <v>0</v>
      </c>
      <c r="D202" s="6">
        <v>0</v>
      </c>
      <c r="E202" s="6">
        <v>51139</v>
      </c>
      <c r="F202" s="6">
        <v>0</v>
      </c>
      <c r="G202" s="6">
        <f t="shared" si="4"/>
        <v>51139</v>
      </c>
      <c r="H202" s="6">
        <v>-274105</v>
      </c>
      <c r="I202" s="6">
        <v>-222966</v>
      </c>
      <c r="J202" s="6">
        <v>-360000</v>
      </c>
      <c r="K202" s="6">
        <v>-137034</v>
      </c>
    </row>
    <row r="203" spans="1:11" hidden="1" outlineLevel="1" x14ac:dyDescent="0.25">
      <c r="A203" s="3" t="s">
        <v>192</v>
      </c>
      <c r="B203" s="6">
        <v>0</v>
      </c>
      <c r="C203" s="13">
        <v>0</v>
      </c>
      <c r="D203" s="6">
        <v>0</v>
      </c>
      <c r="E203" s="6">
        <v>0</v>
      </c>
      <c r="F203" s="6">
        <v>0</v>
      </c>
      <c r="G203" s="6">
        <f t="shared" si="4"/>
        <v>0</v>
      </c>
      <c r="H203" s="6">
        <v>7219</v>
      </c>
      <c r="I203" s="6">
        <v>7219</v>
      </c>
      <c r="J203" s="6">
        <v>0</v>
      </c>
      <c r="K203" s="6">
        <v>-7219</v>
      </c>
    </row>
    <row r="204" spans="1:11" hidden="1" outlineLevel="1" x14ac:dyDescent="0.25">
      <c r="A204" s="3" t="s">
        <v>193</v>
      </c>
      <c r="B204" s="6">
        <v>0</v>
      </c>
      <c r="C204" s="13">
        <v>0</v>
      </c>
      <c r="D204" s="6">
        <v>0</v>
      </c>
      <c r="E204" s="6">
        <v>0</v>
      </c>
      <c r="F204" s="6">
        <v>4656588</v>
      </c>
      <c r="G204" s="6">
        <f t="shared" si="4"/>
        <v>4656588</v>
      </c>
      <c r="H204" s="6">
        <v>0</v>
      </c>
      <c r="I204" s="6">
        <v>4656588</v>
      </c>
      <c r="J204" s="6">
        <v>4157655</v>
      </c>
      <c r="K204" s="6">
        <v>-498933</v>
      </c>
    </row>
    <row r="205" spans="1:11" collapsed="1" x14ac:dyDescent="0.25">
      <c r="A205" s="15" t="s">
        <v>194</v>
      </c>
      <c r="B205" s="14">
        <v>-13559350</v>
      </c>
      <c r="C205" s="14">
        <v>0</v>
      </c>
      <c r="D205" s="14">
        <v>0</v>
      </c>
      <c r="E205" s="14">
        <v>14063218</v>
      </c>
      <c r="F205" s="14">
        <v>8346694</v>
      </c>
      <c r="G205" s="14">
        <f t="shared" si="4"/>
        <v>22409912</v>
      </c>
      <c r="H205" s="14">
        <v>3657934</v>
      </c>
      <c r="I205" s="14">
        <v>12508496</v>
      </c>
      <c r="J205" s="14">
        <v>11300244</v>
      </c>
      <c r="K205" s="14">
        <v>-1208252</v>
      </c>
    </row>
    <row r="206" spans="1:11" x14ac:dyDescent="0.25">
      <c r="A206" s="15" t="s">
        <v>195</v>
      </c>
      <c r="B206" s="14">
        <v>-6235934</v>
      </c>
      <c r="C206" s="14">
        <v>0</v>
      </c>
      <c r="D206" s="14">
        <v>0</v>
      </c>
      <c r="E206" s="14">
        <v>8841635</v>
      </c>
      <c r="F206" s="14">
        <v>50292</v>
      </c>
      <c r="G206" s="14">
        <f t="shared" ref="G206:G216" si="5">SUM(C206:F206)</f>
        <v>8891927</v>
      </c>
      <c r="H206" s="14">
        <v>1423505</v>
      </c>
      <c r="I206" s="14">
        <v>4079498</v>
      </c>
      <c r="J206" s="14">
        <v>4610791</v>
      </c>
      <c r="K206" s="14">
        <v>531293</v>
      </c>
    </row>
    <row r="207" spans="1:11" hidden="1" outlineLevel="1" x14ac:dyDescent="0.25">
      <c r="A207" s="3" t="s">
        <v>196</v>
      </c>
      <c r="B207" s="6">
        <v>0</v>
      </c>
      <c r="C207" s="6">
        <v>0</v>
      </c>
      <c r="D207" s="6">
        <v>0</v>
      </c>
      <c r="E207" s="6">
        <v>0</v>
      </c>
      <c r="F207" s="6">
        <v>50292</v>
      </c>
      <c r="G207" s="6">
        <f t="shared" si="5"/>
        <v>50292</v>
      </c>
      <c r="H207" s="6">
        <v>0</v>
      </c>
      <c r="I207" s="6">
        <v>50292</v>
      </c>
      <c r="J207" s="6">
        <v>50293</v>
      </c>
      <c r="K207" s="6">
        <v>1</v>
      </c>
    </row>
    <row r="208" spans="1:11" hidden="1" outlineLevel="1" x14ac:dyDescent="0.25">
      <c r="A208" s="3" t="s">
        <v>197</v>
      </c>
      <c r="B208" s="6">
        <v>-6235934</v>
      </c>
      <c r="C208" s="6">
        <v>0</v>
      </c>
      <c r="D208" s="6">
        <v>0</v>
      </c>
      <c r="E208" s="6">
        <v>8841635</v>
      </c>
      <c r="F208" s="6">
        <v>0</v>
      </c>
      <c r="G208" s="6">
        <f t="shared" si="5"/>
        <v>8841635</v>
      </c>
      <c r="H208" s="6">
        <v>0</v>
      </c>
      <c r="I208" s="6">
        <v>2605701</v>
      </c>
      <c r="J208" s="6">
        <v>2324499</v>
      </c>
      <c r="K208" s="6">
        <v>-281202</v>
      </c>
    </row>
    <row r="209" spans="1:11" hidden="1" outlineLevel="1" x14ac:dyDescent="0.25">
      <c r="A209" s="3" t="s">
        <v>198</v>
      </c>
      <c r="B209" s="6">
        <v>0</v>
      </c>
      <c r="C209" s="6">
        <v>0</v>
      </c>
      <c r="D209" s="6">
        <v>0</v>
      </c>
      <c r="E209" s="6">
        <v>0</v>
      </c>
      <c r="F209" s="6">
        <v>0</v>
      </c>
      <c r="G209" s="6">
        <f t="shared" si="5"/>
        <v>0</v>
      </c>
      <c r="H209" s="6">
        <v>1423505</v>
      </c>
      <c r="I209" s="6">
        <v>1423505</v>
      </c>
      <c r="J209" s="6">
        <v>2235999</v>
      </c>
      <c r="K209" s="6">
        <v>812494</v>
      </c>
    </row>
    <row r="210" spans="1:11" collapsed="1" x14ac:dyDescent="0.25">
      <c r="A210" s="15" t="s">
        <v>199</v>
      </c>
      <c r="B210" s="14">
        <v>-75973071</v>
      </c>
      <c r="C210" s="14">
        <v>0</v>
      </c>
      <c r="D210" s="14">
        <v>0</v>
      </c>
      <c r="E210" s="14">
        <v>25206666</v>
      </c>
      <c r="F210" s="14">
        <v>8730240</v>
      </c>
      <c r="G210" s="14">
        <f t="shared" si="5"/>
        <v>33936906</v>
      </c>
      <c r="H210" s="14">
        <v>10321009</v>
      </c>
      <c r="I210" s="14">
        <v>-31715156</v>
      </c>
      <c r="J210" s="14">
        <v>-26759714</v>
      </c>
      <c r="K210" s="14">
        <v>4955442</v>
      </c>
    </row>
    <row r="211" spans="1:11" hidden="1" outlineLevel="1" x14ac:dyDescent="0.25">
      <c r="A211" s="3" t="s">
        <v>200</v>
      </c>
      <c r="B211" s="6">
        <v>-75973071</v>
      </c>
      <c r="C211" s="6">
        <v>0</v>
      </c>
      <c r="D211" s="6">
        <v>0</v>
      </c>
      <c r="E211" s="6">
        <v>0</v>
      </c>
      <c r="F211" s="6">
        <v>0</v>
      </c>
      <c r="G211" s="6">
        <f t="shared" si="5"/>
        <v>0</v>
      </c>
      <c r="H211" s="6">
        <v>0</v>
      </c>
      <c r="I211" s="6">
        <v>-75973071</v>
      </c>
      <c r="J211" s="6">
        <v>-70619049</v>
      </c>
      <c r="K211" s="6">
        <v>5354022</v>
      </c>
    </row>
    <row r="212" spans="1:11" hidden="1" outlineLevel="1" x14ac:dyDescent="0.25">
      <c r="A212" s="3" t="s">
        <v>201</v>
      </c>
      <c r="B212" s="6">
        <v>0</v>
      </c>
      <c r="C212" s="6">
        <v>0</v>
      </c>
      <c r="D212" s="6">
        <v>0</v>
      </c>
      <c r="E212" s="6">
        <v>19223868</v>
      </c>
      <c r="F212" s="6">
        <v>0</v>
      </c>
      <c r="G212" s="6">
        <f t="shared" si="5"/>
        <v>19223868</v>
      </c>
      <c r="H212" s="6">
        <v>0</v>
      </c>
      <c r="I212" s="6">
        <v>19223868</v>
      </c>
      <c r="J212" s="6">
        <v>22700301</v>
      </c>
      <c r="K212" s="6">
        <v>3476433</v>
      </c>
    </row>
    <row r="213" spans="1:11" hidden="1" outlineLevel="1" x14ac:dyDescent="0.25">
      <c r="A213" s="3" t="s">
        <v>202</v>
      </c>
      <c r="B213" s="6">
        <v>0</v>
      </c>
      <c r="C213" s="6">
        <v>0</v>
      </c>
      <c r="D213" s="6">
        <v>0</v>
      </c>
      <c r="E213" s="6">
        <v>1237529</v>
      </c>
      <c r="F213" s="6">
        <v>0</v>
      </c>
      <c r="G213" s="6">
        <f t="shared" si="5"/>
        <v>1237529</v>
      </c>
      <c r="H213" s="6">
        <v>0</v>
      </c>
      <c r="I213" s="6">
        <v>1237529</v>
      </c>
      <c r="J213" s="6">
        <v>1090000</v>
      </c>
      <c r="K213" s="6">
        <v>-147529</v>
      </c>
    </row>
    <row r="214" spans="1:11" hidden="1" outlineLevel="1" x14ac:dyDescent="0.25">
      <c r="A214" s="3" t="s">
        <v>203</v>
      </c>
      <c r="B214" s="6">
        <v>0</v>
      </c>
      <c r="C214" s="6">
        <v>0</v>
      </c>
      <c r="D214" s="6">
        <v>0</v>
      </c>
      <c r="E214" s="6">
        <v>4745269</v>
      </c>
      <c r="F214" s="6">
        <v>0</v>
      </c>
      <c r="G214" s="6">
        <f t="shared" si="5"/>
        <v>4745269</v>
      </c>
      <c r="H214" s="6">
        <v>0</v>
      </c>
      <c r="I214" s="6">
        <v>4745269</v>
      </c>
      <c r="J214" s="6">
        <v>2150000</v>
      </c>
      <c r="K214" s="6">
        <v>-2595269</v>
      </c>
    </row>
    <row r="215" spans="1:11" hidden="1" outlineLevel="1" x14ac:dyDescent="0.25">
      <c r="A215" s="3" t="s">
        <v>204</v>
      </c>
      <c r="B215" s="6">
        <v>0</v>
      </c>
      <c r="C215" s="6">
        <v>0</v>
      </c>
      <c r="D215" s="6">
        <v>0</v>
      </c>
      <c r="E215" s="6">
        <v>0</v>
      </c>
      <c r="F215" s="6">
        <v>0</v>
      </c>
      <c r="G215" s="6">
        <f t="shared" si="5"/>
        <v>0</v>
      </c>
      <c r="H215" s="6">
        <v>10321009</v>
      </c>
      <c r="I215" s="6">
        <v>10321009</v>
      </c>
      <c r="J215" s="6">
        <v>9172999</v>
      </c>
      <c r="K215" s="6">
        <v>-1148010</v>
      </c>
    </row>
    <row r="216" spans="1:11" hidden="1" outlineLevel="1" x14ac:dyDescent="0.25">
      <c r="A216" s="3" t="s">
        <v>205</v>
      </c>
      <c r="B216" s="6">
        <v>0</v>
      </c>
      <c r="C216" s="6">
        <v>0</v>
      </c>
      <c r="D216" s="6">
        <v>0</v>
      </c>
      <c r="E216" s="6">
        <v>0</v>
      </c>
      <c r="F216" s="6">
        <v>8730240</v>
      </c>
      <c r="G216" s="6">
        <f t="shared" si="5"/>
        <v>8730240</v>
      </c>
      <c r="H216" s="6">
        <v>0</v>
      </c>
      <c r="I216" s="6">
        <v>8730240</v>
      </c>
      <c r="J216" s="6">
        <v>8746035</v>
      </c>
      <c r="K216" s="6">
        <v>15795</v>
      </c>
    </row>
    <row r="217" spans="1:11" collapsed="1" x14ac:dyDescent="0.25">
      <c r="A217" s="15" t="s">
        <v>206</v>
      </c>
      <c r="B217" s="14"/>
      <c r="C217" s="14"/>
      <c r="D217" s="14"/>
      <c r="E217" s="14"/>
      <c r="F217" s="14"/>
      <c r="G217" s="14">
        <v>9250003</v>
      </c>
      <c r="H217" s="14"/>
      <c r="I217" s="14">
        <v>9250003</v>
      </c>
      <c r="J217" s="14">
        <v>9250003</v>
      </c>
      <c r="K217" s="14">
        <f>+I217-J217</f>
        <v>0</v>
      </c>
    </row>
    <row r="218" spans="1:11" ht="15.75" thickBot="1" x14ac:dyDescent="0.3">
      <c r="A218" s="3"/>
      <c r="B218" s="6"/>
      <c r="C218" s="6"/>
      <c r="D218" s="6"/>
      <c r="E218" s="6"/>
      <c r="F218" s="6"/>
      <c r="G218" s="5" t="s">
        <v>207</v>
      </c>
      <c r="H218" s="6"/>
      <c r="I218" s="7">
        <f>+I188+I190+I196+I205+I206+I210+I217</f>
        <v>144646833</v>
      </c>
      <c r="J218" s="7">
        <f>+J188+J190+J196+J205+J206+J210+J217</f>
        <v>103206738</v>
      </c>
      <c r="K218" s="7">
        <f>+K188+K190+K196+K205+K206+K210+K217</f>
        <v>-41440095</v>
      </c>
    </row>
    <row r="219" spans="1:11" ht="15.75" thickTop="1" x14ac:dyDescent="0.25">
      <c r="A219" s="3"/>
      <c r="B219" s="6"/>
      <c r="E219"/>
      <c r="F219" s="11"/>
      <c r="G219"/>
      <c r="H219"/>
      <c r="I219"/>
      <c r="J219"/>
    </row>
    <row r="220" spans="1:11" x14ac:dyDescent="0.25">
      <c r="A220" s="3"/>
      <c r="B220" s="6"/>
      <c r="E220"/>
      <c r="F220" s="11"/>
      <c r="G220"/>
      <c r="H220"/>
      <c r="I220"/>
      <c r="J220"/>
    </row>
    <row r="221" spans="1:11" x14ac:dyDescent="0.25">
      <c r="A221" s="3"/>
      <c r="B221" s="3"/>
      <c r="E221"/>
      <c r="F221" s="11"/>
      <c r="G221"/>
      <c r="H221"/>
      <c r="I221"/>
      <c r="J221"/>
    </row>
    <row r="222" spans="1:11" x14ac:dyDescent="0.25">
      <c r="A222" s="3"/>
      <c r="B222" s="3"/>
      <c r="E222"/>
      <c r="F222" s="11"/>
      <c r="G222"/>
      <c r="H222"/>
      <c r="I222"/>
      <c r="J222"/>
    </row>
    <row r="223" spans="1:11" x14ac:dyDescent="0.25">
      <c r="A223" s="3"/>
      <c r="B223" s="3"/>
      <c r="E223"/>
      <c r="F223" s="11"/>
      <c r="G223"/>
      <c r="H223"/>
      <c r="I223"/>
      <c r="J223"/>
    </row>
    <row r="224" spans="1:11" x14ac:dyDescent="0.25">
      <c r="A224" s="3"/>
      <c r="B224" s="3"/>
      <c r="E224"/>
      <c r="F224" s="11"/>
      <c r="G224"/>
      <c r="H224"/>
      <c r="I224"/>
      <c r="J224"/>
    </row>
    <row r="225" spans="1:10" x14ac:dyDescent="0.25">
      <c r="A225" s="3"/>
      <c r="B225" s="3"/>
      <c r="E225"/>
      <c r="F225" s="11"/>
      <c r="G225"/>
      <c r="H225"/>
      <c r="I225"/>
      <c r="J225"/>
    </row>
    <row r="226" spans="1:10" x14ac:dyDescent="0.25">
      <c r="A226" s="3"/>
      <c r="B226" s="3"/>
      <c r="E226"/>
      <c r="F226" s="11"/>
      <c r="G226"/>
      <c r="H226"/>
      <c r="I226"/>
      <c r="J226"/>
    </row>
    <row r="227" spans="1:10" x14ac:dyDescent="0.25">
      <c r="A227" s="3"/>
      <c r="B227" s="3"/>
      <c r="E227"/>
      <c r="F227" s="11"/>
      <c r="G227"/>
      <c r="H227"/>
      <c r="I227"/>
      <c r="J227"/>
    </row>
    <row r="228" spans="1:10" x14ac:dyDescent="0.25">
      <c r="A228" s="3"/>
      <c r="B228" s="3"/>
      <c r="E228"/>
      <c r="F228" s="11"/>
      <c r="G228"/>
      <c r="H228"/>
      <c r="I228"/>
      <c r="J228"/>
    </row>
    <row r="229" spans="1:10" x14ac:dyDescent="0.25">
      <c r="A229" s="3"/>
      <c r="B229" s="3"/>
      <c r="E229"/>
      <c r="F229" s="11"/>
      <c r="G229"/>
      <c r="H229"/>
      <c r="I229"/>
      <c r="J229"/>
    </row>
    <row r="230" spans="1:10" x14ac:dyDescent="0.25">
      <c r="A230" s="3"/>
      <c r="B230" s="3"/>
      <c r="E230"/>
      <c r="F230" s="11"/>
      <c r="G230"/>
      <c r="H230"/>
      <c r="I230"/>
      <c r="J230"/>
    </row>
    <row r="231" spans="1:10" x14ac:dyDescent="0.25">
      <c r="A231" s="3"/>
      <c r="B231" s="3"/>
      <c r="E231"/>
      <c r="F231" s="11"/>
      <c r="G231"/>
      <c r="H231"/>
      <c r="I231"/>
      <c r="J231"/>
    </row>
    <row r="232" spans="1:10" x14ac:dyDescent="0.25">
      <c r="A232" s="3"/>
      <c r="B232" s="3"/>
      <c r="E232"/>
      <c r="F232" s="11"/>
      <c r="G232"/>
      <c r="H232"/>
      <c r="I232"/>
      <c r="J232"/>
    </row>
    <row r="233" spans="1:10" x14ac:dyDescent="0.25">
      <c r="A233" s="3"/>
      <c r="B233" s="3"/>
      <c r="E233"/>
      <c r="F233" s="11"/>
      <c r="G233"/>
      <c r="H233"/>
      <c r="I233"/>
      <c r="J233"/>
    </row>
    <row r="234" spans="1:10" x14ac:dyDescent="0.25">
      <c r="A234" s="3"/>
      <c r="B234" s="3"/>
      <c r="E234"/>
      <c r="F234" s="11"/>
      <c r="G234"/>
      <c r="H234"/>
      <c r="I234"/>
      <c r="J234"/>
    </row>
    <row r="235" spans="1:10" x14ac:dyDescent="0.25">
      <c r="A235" s="3"/>
      <c r="B235" s="3"/>
      <c r="E235"/>
      <c r="F235" s="11"/>
      <c r="G235"/>
      <c r="H235"/>
      <c r="I235"/>
      <c r="J235"/>
    </row>
    <row r="236" spans="1:10" x14ac:dyDescent="0.25">
      <c r="A236" s="3"/>
      <c r="B236" s="3"/>
      <c r="E236"/>
      <c r="F236" s="11"/>
      <c r="G236"/>
      <c r="H236"/>
      <c r="I236"/>
      <c r="J236"/>
    </row>
    <row r="237" spans="1:10" x14ac:dyDescent="0.25">
      <c r="A237" s="3"/>
      <c r="B237" s="3"/>
      <c r="E237"/>
      <c r="F237" s="11"/>
      <c r="G237"/>
      <c r="H237"/>
      <c r="I237"/>
      <c r="J237"/>
    </row>
    <row r="238" spans="1:10" x14ac:dyDescent="0.25">
      <c r="A238" s="3"/>
      <c r="B238" s="3"/>
      <c r="E238"/>
      <c r="F238" s="11"/>
      <c r="G238"/>
      <c r="H238"/>
      <c r="I238"/>
      <c r="J238"/>
    </row>
    <row r="239" spans="1:10" x14ac:dyDescent="0.25">
      <c r="A239" s="3"/>
      <c r="B239" s="3"/>
      <c r="E239"/>
      <c r="F239" s="11"/>
      <c r="G239"/>
      <c r="H239"/>
      <c r="I239"/>
      <c r="J239"/>
    </row>
    <row r="240" spans="1:10" x14ac:dyDescent="0.25">
      <c r="A240" s="3"/>
      <c r="B240" s="3"/>
      <c r="E240"/>
      <c r="F240" s="11"/>
      <c r="H240"/>
      <c r="I240"/>
      <c r="J240"/>
    </row>
    <row r="241" spans="1:10" x14ac:dyDescent="0.25">
      <c r="A241" s="3"/>
      <c r="B241" s="3"/>
      <c r="E241"/>
      <c r="F241" s="11"/>
      <c r="H241"/>
      <c r="I241"/>
      <c r="J241"/>
    </row>
    <row r="242" spans="1:10" x14ac:dyDescent="0.25">
      <c r="A242" s="3"/>
      <c r="B242" s="3"/>
      <c r="E242"/>
      <c r="F242" s="11"/>
      <c r="H242"/>
      <c r="I242"/>
      <c r="J242"/>
    </row>
    <row r="243" spans="1:10" x14ac:dyDescent="0.25">
      <c r="A243" s="3"/>
      <c r="B243" s="3"/>
      <c r="E243"/>
      <c r="F243" s="11"/>
      <c r="H243"/>
      <c r="I243"/>
      <c r="J243"/>
    </row>
    <row r="244" spans="1:10" x14ac:dyDescent="0.25">
      <c r="A244" s="3"/>
      <c r="B244" s="3"/>
      <c r="E244"/>
      <c r="F244" s="11"/>
      <c r="H244"/>
      <c r="I244"/>
      <c r="J244"/>
    </row>
    <row r="245" spans="1:10" x14ac:dyDescent="0.25">
      <c r="A245" s="3"/>
      <c r="B245" s="3"/>
      <c r="E245"/>
      <c r="F245" s="11"/>
      <c r="H245"/>
      <c r="I245"/>
      <c r="J245"/>
    </row>
    <row r="246" spans="1:10" x14ac:dyDescent="0.25">
      <c r="A246" s="3"/>
      <c r="B246" s="3"/>
      <c r="E246"/>
      <c r="F246" s="11"/>
      <c r="H246"/>
      <c r="I246"/>
      <c r="J246"/>
    </row>
    <row r="247" spans="1:10" x14ac:dyDescent="0.25">
      <c r="A247" s="3"/>
      <c r="B247" s="3"/>
      <c r="E247"/>
      <c r="F247" s="11"/>
      <c r="H247"/>
      <c r="I247"/>
      <c r="J247"/>
    </row>
    <row r="248" spans="1:10" x14ac:dyDescent="0.25">
      <c r="A248" s="3"/>
      <c r="B248" s="3"/>
      <c r="E248"/>
      <c r="F248" s="11"/>
      <c r="H248"/>
      <c r="I248"/>
      <c r="J248"/>
    </row>
    <row r="249" spans="1:10" x14ac:dyDescent="0.25">
      <c r="A249" s="3"/>
      <c r="B249" s="3"/>
      <c r="E249"/>
      <c r="F249" s="11"/>
      <c r="H249"/>
      <c r="I249"/>
      <c r="J249"/>
    </row>
    <row r="250" spans="1:10" x14ac:dyDescent="0.25">
      <c r="A250" s="3"/>
      <c r="B250" s="3"/>
      <c r="E250"/>
      <c r="F250" s="11"/>
      <c r="H250"/>
      <c r="I250"/>
      <c r="J250"/>
    </row>
    <row r="251" spans="1:10" x14ac:dyDescent="0.25">
      <c r="A251" s="3"/>
      <c r="B251" s="3"/>
      <c r="E251"/>
      <c r="F251" s="11"/>
      <c r="H251"/>
      <c r="I251"/>
      <c r="J251"/>
    </row>
    <row r="252" spans="1:10" x14ac:dyDescent="0.25">
      <c r="A252" s="3"/>
      <c r="B252" s="3"/>
      <c r="E252"/>
      <c r="F252" s="11"/>
      <c r="H252"/>
      <c r="I252"/>
      <c r="J252"/>
    </row>
    <row r="253" spans="1:10" x14ac:dyDescent="0.25">
      <c r="A253" s="3"/>
      <c r="B253" s="3"/>
      <c r="E253"/>
      <c r="F253" s="11"/>
      <c r="H253"/>
      <c r="I253"/>
      <c r="J253"/>
    </row>
    <row r="254" spans="1:10" x14ac:dyDescent="0.25">
      <c r="A254" s="3"/>
      <c r="B254" s="3"/>
      <c r="E254"/>
      <c r="F254" s="11"/>
      <c r="H254"/>
      <c r="I254"/>
      <c r="J254"/>
    </row>
    <row r="255" spans="1:10" x14ac:dyDescent="0.25">
      <c r="A255" s="3"/>
      <c r="B255" s="3"/>
      <c r="E255"/>
      <c r="F255" s="11"/>
      <c r="H255"/>
      <c r="I255"/>
      <c r="J255"/>
    </row>
    <row r="256" spans="1:10" x14ac:dyDescent="0.25">
      <c r="A256" s="3"/>
      <c r="B256" s="3"/>
      <c r="E256"/>
      <c r="F256" s="11"/>
      <c r="H256"/>
      <c r="I256"/>
      <c r="J256"/>
    </row>
    <row r="257" spans="1:10" x14ac:dyDescent="0.25">
      <c r="A257" s="3"/>
      <c r="B257" s="3"/>
      <c r="E257"/>
      <c r="F257" s="11"/>
      <c r="H257"/>
      <c r="I257"/>
      <c r="J257"/>
    </row>
    <row r="258" spans="1:10" x14ac:dyDescent="0.25">
      <c r="A258" s="3"/>
      <c r="B258" s="3"/>
      <c r="E258"/>
      <c r="F258" s="11"/>
      <c r="H258"/>
      <c r="I258"/>
      <c r="J258"/>
    </row>
    <row r="259" spans="1:10" x14ac:dyDescent="0.25">
      <c r="A259" s="3"/>
      <c r="B259" s="3"/>
      <c r="E259"/>
      <c r="F259" s="11"/>
      <c r="H259"/>
      <c r="I259"/>
      <c r="J259"/>
    </row>
    <row r="260" spans="1:10" x14ac:dyDescent="0.25">
      <c r="A260" s="3"/>
      <c r="B260" s="3"/>
      <c r="E260"/>
      <c r="F260" s="11"/>
      <c r="H260"/>
      <c r="I260"/>
      <c r="J260"/>
    </row>
    <row r="261" spans="1:10" x14ac:dyDescent="0.25">
      <c r="A261" s="3"/>
      <c r="B261" s="3"/>
      <c r="E261"/>
      <c r="F261" s="11"/>
      <c r="H261"/>
      <c r="I261"/>
      <c r="J261"/>
    </row>
    <row r="262" spans="1:10" x14ac:dyDescent="0.25">
      <c r="A262" s="3"/>
      <c r="B262" s="3"/>
      <c r="E262"/>
      <c r="F262" s="11"/>
      <c r="H262"/>
      <c r="I262"/>
      <c r="J262"/>
    </row>
    <row r="263" spans="1:10" x14ac:dyDescent="0.25">
      <c r="A263" s="3"/>
      <c r="B263" s="3"/>
      <c r="E263"/>
      <c r="F263" s="11"/>
      <c r="H263"/>
      <c r="I263"/>
      <c r="J263"/>
    </row>
    <row r="264" spans="1:10" x14ac:dyDescent="0.25">
      <c r="A264" s="3"/>
      <c r="B264" s="3"/>
      <c r="E264"/>
      <c r="F264" s="11"/>
      <c r="H264"/>
      <c r="I264"/>
      <c r="J264"/>
    </row>
    <row r="265" spans="1:10" x14ac:dyDescent="0.25">
      <c r="A265" s="3"/>
      <c r="B265" s="3"/>
      <c r="E265"/>
      <c r="F265" s="11"/>
      <c r="H265"/>
      <c r="I265"/>
      <c r="J265"/>
    </row>
    <row r="266" spans="1:10" x14ac:dyDescent="0.25">
      <c r="A266" s="3"/>
      <c r="B266" s="3"/>
      <c r="E266"/>
      <c r="F266" s="11"/>
      <c r="H266"/>
      <c r="I266"/>
      <c r="J266"/>
    </row>
    <row r="267" spans="1:10" x14ac:dyDescent="0.25">
      <c r="A267" s="3"/>
      <c r="B267" s="3"/>
      <c r="E267"/>
      <c r="F267" s="11"/>
      <c r="H267"/>
      <c r="I267"/>
      <c r="J267"/>
    </row>
    <row r="268" spans="1:10" x14ac:dyDescent="0.25">
      <c r="A268" s="3"/>
      <c r="B268" s="3"/>
      <c r="E268"/>
      <c r="F268" s="11"/>
      <c r="H268"/>
      <c r="I268"/>
      <c r="J268"/>
    </row>
    <row r="269" spans="1:10" x14ac:dyDescent="0.25">
      <c r="A269" s="3"/>
      <c r="B269" s="3"/>
      <c r="E269"/>
      <c r="F269" s="11"/>
      <c r="H269"/>
      <c r="I269"/>
      <c r="J269"/>
    </row>
    <row r="270" spans="1:10" x14ac:dyDescent="0.25">
      <c r="A270" s="3"/>
      <c r="B270" s="3"/>
      <c r="E270"/>
      <c r="F270" s="11"/>
      <c r="H270"/>
      <c r="I270"/>
      <c r="J270"/>
    </row>
    <row r="271" spans="1:10" x14ac:dyDescent="0.25">
      <c r="A271" s="3"/>
      <c r="B271" s="3"/>
      <c r="E271"/>
      <c r="F271" s="11"/>
      <c r="H271"/>
      <c r="I271"/>
      <c r="J271"/>
    </row>
    <row r="272" spans="1:10" x14ac:dyDescent="0.25">
      <c r="A272" s="3"/>
      <c r="B272" s="3"/>
      <c r="E272"/>
      <c r="F272" s="11"/>
      <c r="H272"/>
      <c r="I272"/>
      <c r="J272"/>
    </row>
    <row r="273" spans="1:10" x14ac:dyDescent="0.25">
      <c r="A273" s="3"/>
      <c r="B273" s="3"/>
      <c r="E273"/>
      <c r="F273" s="11"/>
      <c r="H273"/>
      <c r="I273"/>
      <c r="J273"/>
    </row>
    <row r="274" spans="1:10" x14ac:dyDescent="0.25">
      <c r="A274" s="3"/>
      <c r="B274" s="3"/>
      <c r="E274"/>
      <c r="F274" s="11"/>
      <c r="H274"/>
      <c r="I274"/>
      <c r="J274"/>
    </row>
    <row r="275" spans="1:10" x14ac:dyDescent="0.25">
      <c r="A275" s="3"/>
      <c r="B275" s="3"/>
      <c r="E275"/>
      <c r="F275" s="11"/>
      <c r="H275"/>
      <c r="I275"/>
      <c r="J275"/>
    </row>
    <row r="276" spans="1:10" x14ac:dyDescent="0.25">
      <c r="A276" s="3"/>
      <c r="B276" s="3"/>
      <c r="E276"/>
      <c r="F276" s="11"/>
      <c r="H276"/>
      <c r="I276"/>
      <c r="J276"/>
    </row>
    <row r="277" spans="1:10" x14ac:dyDescent="0.25">
      <c r="A277" s="3"/>
      <c r="B277" s="3"/>
      <c r="E277"/>
      <c r="F277" s="11"/>
      <c r="H277"/>
      <c r="I277"/>
      <c r="J277"/>
    </row>
    <row r="278" spans="1:10" x14ac:dyDescent="0.25">
      <c r="A278" s="3"/>
      <c r="B278" s="3"/>
      <c r="E278"/>
      <c r="F278" s="11"/>
      <c r="H278"/>
      <c r="I278"/>
      <c r="J278"/>
    </row>
    <row r="279" spans="1:10" x14ac:dyDescent="0.25">
      <c r="A279" s="3"/>
      <c r="B279" s="3"/>
      <c r="E279"/>
      <c r="F279" s="11"/>
      <c r="H279"/>
      <c r="I279"/>
      <c r="J279"/>
    </row>
    <row r="280" spans="1:10" x14ac:dyDescent="0.25">
      <c r="A280" s="3"/>
      <c r="B280" s="3"/>
      <c r="E280"/>
      <c r="F280" s="11"/>
      <c r="H280"/>
      <c r="I280"/>
      <c r="J280"/>
    </row>
    <row r="281" spans="1:10" x14ac:dyDescent="0.25">
      <c r="A281" s="3"/>
      <c r="B281" s="3"/>
      <c r="E281"/>
      <c r="F281" s="11"/>
      <c r="H281"/>
      <c r="I281"/>
      <c r="J281"/>
    </row>
    <row r="282" spans="1:10" x14ac:dyDescent="0.25">
      <c r="A282" s="3"/>
      <c r="B282" s="3"/>
      <c r="E282"/>
      <c r="F282" s="11"/>
      <c r="H282"/>
      <c r="I282"/>
      <c r="J282"/>
    </row>
    <row r="283" spans="1:10" x14ac:dyDescent="0.25">
      <c r="A283" s="3"/>
      <c r="B283" s="3"/>
      <c r="E283"/>
      <c r="F283" s="11"/>
      <c r="H283"/>
      <c r="I283"/>
      <c r="J283"/>
    </row>
    <row r="284" spans="1:10" x14ac:dyDescent="0.25">
      <c r="A284" s="3"/>
      <c r="B284" s="3"/>
      <c r="E284"/>
      <c r="F284" s="11"/>
      <c r="H284"/>
      <c r="I284"/>
      <c r="J284"/>
    </row>
    <row r="285" spans="1:10" x14ac:dyDescent="0.25">
      <c r="A285" s="3"/>
      <c r="B285" s="3"/>
      <c r="E285"/>
      <c r="F285" s="11"/>
      <c r="H285"/>
      <c r="I285"/>
      <c r="J285"/>
    </row>
    <row r="286" spans="1:10" x14ac:dyDescent="0.25">
      <c r="A286" s="3"/>
      <c r="B286" s="3"/>
      <c r="E286"/>
      <c r="F286" s="11"/>
      <c r="H286"/>
      <c r="I286"/>
      <c r="J286"/>
    </row>
    <row r="287" spans="1:10" x14ac:dyDescent="0.25">
      <c r="A287" s="3"/>
      <c r="B287" s="3"/>
      <c r="E287"/>
      <c r="F287" s="11"/>
      <c r="H287"/>
      <c r="I287"/>
      <c r="J287"/>
    </row>
    <row r="288" spans="1:10" x14ac:dyDescent="0.25">
      <c r="A288" s="3"/>
      <c r="B288" s="3"/>
      <c r="E288"/>
      <c r="F288" s="11"/>
      <c r="H288"/>
      <c r="I288"/>
      <c r="J288"/>
    </row>
    <row r="289" spans="1:10" x14ac:dyDescent="0.25">
      <c r="A289" s="3"/>
      <c r="B289" s="3"/>
      <c r="E289"/>
      <c r="F289" s="11"/>
      <c r="H289"/>
      <c r="I289"/>
      <c r="J289"/>
    </row>
    <row r="290" spans="1:10" x14ac:dyDescent="0.25">
      <c r="A290" s="3"/>
      <c r="B290" s="3"/>
      <c r="E290"/>
      <c r="F290" s="11"/>
      <c r="H290"/>
      <c r="I290"/>
      <c r="J290"/>
    </row>
    <row r="291" spans="1:10" x14ac:dyDescent="0.25">
      <c r="A291" s="3"/>
      <c r="B291" s="3"/>
      <c r="E291"/>
      <c r="F291" s="11"/>
      <c r="H291"/>
      <c r="I291"/>
      <c r="J291"/>
    </row>
    <row r="292" spans="1:10" x14ac:dyDescent="0.25">
      <c r="A292" s="3"/>
      <c r="B292" s="3"/>
      <c r="E292"/>
      <c r="F292" s="11"/>
      <c r="H292"/>
      <c r="I292"/>
      <c r="J292"/>
    </row>
    <row r="293" spans="1:10" x14ac:dyDescent="0.25">
      <c r="A293" s="3"/>
      <c r="B293" s="3"/>
      <c r="E293"/>
      <c r="F293" s="11"/>
      <c r="H293"/>
      <c r="I293"/>
      <c r="J293"/>
    </row>
    <row r="294" spans="1:10" x14ac:dyDescent="0.25">
      <c r="A294" s="3"/>
      <c r="B294" s="3"/>
      <c r="E294"/>
      <c r="F294" s="11"/>
      <c r="H294"/>
      <c r="I294"/>
      <c r="J294"/>
    </row>
    <row r="295" spans="1:10" x14ac:dyDescent="0.25">
      <c r="A295" s="3"/>
      <c r="B295" s="3"/>
      <c r="E295"/>
      <c r="F295" s="11"/>
      <c r="H295"/>
      <c r="I295"/>
      <c r="J295"/>
    </row>
    <row r="296" spans="1:10" x14ac:dyDescent="0.25">
      <c r="A296" s="3"/>
      <c r="B296" s="3"/>
      <c r="E296"/>
      <c r="F296" s="11"/>
      <c r="H296"/>
      <c r="I296"/>
      <c r="J296"/>
    </row>
    <row r="297" spans="1:10" x14ac:dyDescent="0.25">
      <c r="A297" s="3"/>
      <c r="B297" s="3"/>
      <c r="E297"/>
      <c r="F297" s="11"/>
      <c r="H297"/>
      <c r="I297"/>
      <c r="J297"/>
    </row>
    <row r="298" spans="1:10" x14ac:dyDescent="0.25">
      <c r="A298" s="3"/>
      <c r="B298" s="3"/>
      <c r="E298"/>
      <c r="F298" s="11"/>
      <c r="H298"/>
      <c r="I298"/>
      <c r="J298"/>
    </row>
    <row r="299" spans="1:10" x14ac:dyDescent="0.25">
      <c r="A299" s="3"/>
      <c r="B299" s="3"/>
      <c r="E299"/>
      <c r="F299" s="11"/>
      <c r="H299"/>
      <c r="I299"/>
      <c r="J299"/>
    </row>
    <row r="300" spans="1:10" x14ac:dyDescent="0.25">
      <c r="A300" s="3"/>
      <c r="B300" s="3"/>
      <c r="E300"/>
      <c r="F300" s="11"/>
      <c r="H300"/>
      <c r="I300"/>
      <c r="J300"/>
    </row>
    <row r="301" spans="1:10" x14ac:dyDescent="0.25">
      <c r="A301" s="3"/>
      <c r="B301" s="3"/>
      <c r="E301"/>
      <c r="F301" s="11"/>
      <c r="H301"/>
      <c r="I301"/>
      <c r="J301"/>
    </row>
    <row r="302" spans="1:10" x14ac:dyDescent="0.25">
      <c r="A302" s="3"/>
      <c r="B302" s="3"/>
      <c r="E302"/>
      <c r="F302" s="11"/>
      <c r="H302"/>
      <c r="I302"/>
      <c r="J302"/>
    </row>
    <row r="303" spans="1:10" x14ac:dyDescent="0.25">
      <c r="A303" s="3"/>
      <c r="B303" s="3"/>
      <c r="E303"/>
      <c r="F303" s="11"/>
      <c r="H303"/>
      <c r="I303"/>
      <c r="J303"/>
    </row>
    <row r="304" spans="1:10" x14ac:dyDescent="0.25">
      <c r="A304" s="3"/>
      <c r="B304" s="3"/>
      <c r="E304"/>
      <c r="F304" s="11"/>
      <c r="H304"/>
      <c r="I304"/>
      <c r="J304"/>
    </row>
    <row r="305" spans="1:10" x14ac:dyDescent="0.25">
      <c r="A305" s="3"/>
      <c r="B305" s="3"/>
      <c r="E305"/>
      <c r="F305" s="11"/>
      <c r="H305"/>
      <c r="I305"/>
      <c r="J305"/>
    </row>
    <row r="306" spans="1:10" x14ac:dyDescent="0.25">
      <c r="A306" s="3"/>
      <c r="B306" s="3"/>
      <c r="E306"/>
      <c r="F306" s="11"/>
      <c r="H306"/>
      <c r="I306"/>
      <c r="J306"/>
    </row>
    <row r="307" spans="1:10" x14ac:dyDescent="0.25">
      <c r="A307" s="3"/>
      <c r="B307" s="3"/>
      <c r="E307"/>
      <c r="F307" s="11"/>
      <c r="H307"/>
      <c r="I307"/>
      <c r="J307"/>
    </row>
    <row r="308" spans="1:10" x14ac:dyDescent="0.25">
      <c r="A308" s="3"/>
      <c r="B308" s="3"/>
      <c r="E308"/>
      <c r="F308" s="11"/>
      <c r="H308"/>
      <c r="I308"/>
      <c r="J308"/>
    </row>
    <row r="309" spans="1:10" x14ac:dyDescent="0.25">
      <c r="A309" s="3"/>
      <c r="B309" s="3"/>
      <c r="E309"/>
      <c r="F309" s="11"/>
      <c r="H309"/>
      <c r="I309"/>
      <c r="J309"/>
    </row>
    <row r="310" spans="1:10" x14ac:dyDescent="0.25">
      <c r="A310" s="3"/>
      <c r="B310" s="3"/>
      <c r="E310"/>
      <c r="F310" s="11"/>
      <c r="H310"/>
      <c r="I310"/>
      <c r="J310"/>
    </row>
    <row r="311" spans="1:10" x14ac:dyDescent="0.25">
      <c r="A311" s="3"/>
      <c r="B311" s="3"/>
      <c r="E311"/>
      <c r="F311" s="11"/>
      <c r="H311"/>
      <c r="I311"/>
      <c r="J311"/>
    </row>
    <row r="312" spans="1:10" x14ac:dyDescent="0.25">
      <c r="A312" s="3"/>
      <c r="B312" s="3"/>
      <c r="E312"/>
      <c r="F312" s="11"/>
      <c r="H312"/>
      <c r="I312"/>
      <c r="J312"/>
    </row>
    <row r="313" spans="1:10" x14ac:dyDescent="0.25">
      <c r="A313" s="3"/>
      <c r="B313" s="3"/>
      <c r="E313"/>
      <c r="F313" s="11"/>
      <c r="H313"/>
      <c r="I313"/>
      <c r="J313"/>
    </row>
    <row r="314" spans="1:10" x14ac:dyDescent="0.25">
      <c r="A314" s="3"/>
      <c r="B314" s="3"/>
      <c r="E314"/>
      <c r="F314" s="11"/>
      <c r="H314"/>
      <c r="I314"/>
      <c r="J314"/>
    </row>
    <row r="315" spans="1:10" x14ac:dyDescent="0.25">
      <c r="A315" s="3"/>
      <c r="B315" s="3"/>
      <c r="E315"/>
      <c r="F315" s="11"/>
      <c r="H315"/>
      <c r="I315"/>
      <c r="J315"/>
    </row>
    <row r="316" spans="1:10" x14ac:dyDescent="0.25">
      <c r="A316" s="3"/>
      <c r="B316" s="3"/>
      <c r="E316"/>
      <c r="F316" s="11"/>
      <c r="H316"/>
      <c r="I316"/>
      <c r="J316"/>
    </row>
    <row r="317" spans="1:10" x14ac:dyDescent="0.25">
      <c r="A317" s="3"/>
      <c r="B317" s="3"/>
      <c r="E317"/>
      <c r="F317" s="11"/>
      <c r="H317"/>
      <c r="I317"/>
      <c r="J317"/>
    </row>
    <row r="318" spans="1:10" x14ac:dyDescent="0.25">
      <c r="A318" s="3"/>
      <c r="B318" s="3"/>
      <c r="E318"/>
      <c r="F318" s="11"/>
      <c r="H318"/>
      <c r="I318"/>
      <c r="J318"/>
    </row>
    <row r="319" spans="1:10" x14ac:dyDescent="0.25">
      <c r="A319" s="3"/>
      <c r="B319" s="3"/>
      <c r="E319"/>
      <c r="F319" s="11"/>
      <c r="H319"/>
      <c r="I319"/>
      <c r="J319"/>
    </row>
    <row r="320" spans="1:10" x14ac:dyDescent="0.25">
      <c r="A320" s="3"/>
      <c r="B320" s="3"/>
      <c r="E320"/>
      <c r="F320" s="11"/>
      <c r="H320"/>
      <c r="I320"/>
      <c r="J320"/>
    </row>
    <row r="321" spans="1:10" x14ac:dyDescent="0.25">
      <c r="A321" s="3"/>
      <c r="B321" s="3"/>
      <c r="E321"/>
      <c r="F321" s="11"/>
      <c r="H321"/>
      <c r="I321"/>
      <c r="J321"/>
    </row>
    <row r="322" spans="1:10" x14ac:dyDescent="0.25">
      <c r="A322" s="3"/>
      <c r="B322" s="3"/>
      <c r="E322"/>
      <c r="F322" s="11"/>
      <c r="H322"/>
      <c r="I322"/>
      <c r="J322"/>
    </row>
    <row r="323" spans="1:10" x14ac:dyDescent="0.25">
      <c r="A323" s="3"/>
      <c r="B323" s="3"/>
      <c r="E323"/>
      <c r="F323" s="11"/>
      <c r="H323"/>
      <c r="I323"/>
      <c r="J323"/>
    </row>
    <row r="324" spans="1:10" x14ac:dyDescent="0.25">
      <c r="A324" s="3"/>
      <c r="B324" s="3"/>
      <c r="E324"/>
      <c r="F324" s="11"/>
      <c r="H324"/>
      <c r="I324"/>
      <c r="J324"/>
    </row>
    <row r="325" spans="1:10" x14ac:dyDescent="0.25">
      <c r="A325" s="3"/>
      <c r="B325" s="3"/>
      <c r="E325"/>
      <c r="F325" s="11"/>
      <c r="H325"/>
      <c r="I325"/>
      <c r="J325"/>
    </row>
    <row r="326" spans="1:10" x14ac:dyDescent="0.25">
      <c r="A326" s="3"/>
      <c r="B326" s="3"/>
      <c r="E326"/>
      <c r="F326" s="11"/>
      <c r="H326"/>
      <c r="I326"/>
      <c r="J326"/>
    </row>
    <row r="327" spans="1:10" x14ac:dyDescent="0.25">
      <c r="A327" s="3"/>
      <c r="B327" s="3"/>
      <c r="E327"/>
      <c r="F327" s="11"/>
      <c r="H327"/>
      <c r="I327"/>
      <c r="J327"/>
    </row>
    <row r="328" spans="1:10" x14ac:dyDescent="0.25">
      <c r="A328" s="3"/>
      <c r="B328" s="3"/>
      <c r="E328"/>
      <c r="F328" s="11"/>
      <c r="H328"/>
      <c r="I328"/>
      <c r="J328"/>
    </row>
    <row r="329" spans="1:10" x14ac:dyDescent="0.25">
      <c r="A329" s="3"/>
      <c r="B329" s="3"/>
      <c r="E329"/>
      <c r="F329" s="11"/>
      <c r="H329"/>
      <c r="I329"/>
      <c r="J329"/>
    </row>
    <row r="330" spans="1:10" x14ac:dyDescent="0.25">
      <c r="A330" s="3"/>
      <c r="B330" s="3"/>
      <c r="E330"/>
      <c r="F330" s="11"/>
      <c r="H330"/>
      <c r="I330"/>
      <c r="J330"/>
    </row>
    <row r="331" spans="1:10" x14ac:dyDescent="0.25">
      <c r="A331" s="3"/>
      <c r="B331" s="3"/>
      <c r="E331"/>
      <c r="F331" s="11"/>
      <c r="H331"/>
      <c r="I331"/>
      <c r="J331"/>
    </row>
    <row r="332" spans="1:10" x14ac:dyDescent="0.25">
      <c r="A332" s="3"/>
      <c r="B332" s="3"/>
      <c r="E332"/>
      <c r="F332" s="11"/>
      <c r="H332"/>
      <c r="I332"/>
      <c r="J332"/>
    </row>
    <row r="333" spans="1:10" x14ac:dyDescent="0.25">
      <c r="A333" s="3"/>
      <c r="B333" s="3"/>
      <c r="E333"/>
      <c r="F333" s="11"/>
      <c r="H333"/>
      <c r="I333"/>
      <c r="J333"/>
    </row>
    <row r="334" spans="1:10" x14ac:dyDescent="0.25">
      <c r="A334" s="3"/>
      <c r="B334" s="3"/>
      <c r="E334"/>
      <c r="F334" s="11"/>
      <c r="H334"/>
      <c r="I334"/>
      <c r="J334"/>
    </row>
    <row r="335" spans="1:10" x14ac:dyDescent="0.25">
      <c r="A335" s="3"/>
      <c r="B335" s="3"/>
      <c r="E335"/>
      <c r="F335" s="11"/>
      <c r="H335"/>
      <c r="I335"/>
      <c r="J335"/>
    </row>
    <row r="336" spans="1:10" x14ac:dyDescent="0.25">
      <c r="A336" s="3"/>
      <c r="B336" s="3"/>
      <c r="E336"/>
      <c r="F336" s="11"/>
      <c r="H336"/>
      <c r="I336"/>
      <c r="J336"/>
    </row>
    <row r="337" spans="1:10" x14ac:dyDescent="0.25">
      <c r="A337" s="3"/>
      <c r="B337" s="3"/>
      <c r="E337"/>
      <c r="F337" s="11"/>
      <c r="H337"/>
      <c r="I337"/>
      <c r="J337"/>
    </row>
    <row r="338" spans="1:10" x14ac:dyDescent="0.25">
      <c r="A338" s="3"/>
      <c r="B338" s="3"/>
      <c r="E338"/>
      <c r="F338" s="11"/>
      <c r="H338"/>
      <c r="I338"/>
      <c r="J338"/>
    </row>
    <row r="339" spans="1:10" x14ac:dyDescent="0.25">
      <c r="A339" s="3"/>
      <c r="B339" s="3"/>
      <c r="E339"/>
      <c r="F339" s="11"/>
      <c r="H339"/>
      <c r="I339"/>
      <c r="J339"/>
    </row>
    <row r="340" spans="1:10" x14ac:dyDescent="0.25">
      <c r="A340" s="3"/>
      <c r="B340" s="3"/>
      <c r="E340"/>
      <c r="F340" s="11"/>
      <c r="H340"/>
      <c r="I340"/>
      <c r="J340"/>
    </row>
    <row r="341" spans="1:10" x14ac:dyDescent="0.25">
      <c r="A341" s="3"/>
      <c r="B341" s="3"/>
      <c r="E341"/>
      <c r="F341" s="11"/>
      <c r="H341"/>
      <c r="I341"/>
      <c r="J341"/>
    </row>
    <row r="342" spans="1:10" x14ac:dyDescent="0.25">
      <c r="A342" s="3"/>
      <c r="B342" s="3"/>
      <c r="E342"/>
      <c r="F342" s="11"/>
      <c r="H342"/>
      <c r="I342"/>
      <c r="J342"/>
    </row>
    <row r="343" spans="1:10" x14ac:dyDescent="0.25">
      <c r="A343" s="3"/>
      <c r="B343" s="3"/>
      <c r="E343"/>
      <c r="F343" s="11"/>
      <c r="H343"/>
      <c r="I343"/>
      <c r="J343"/>
    </row>
    <row r="344" spans="1:10" x14ac:dyDescent="0.25">
      <c r="A344" s="3"/>
      <c r="B344" s="3"/>
      <c r="E344"/>
      <c r="F344" s="11"/>
      <c r="H344"/>
      <c r="I344"/>
      <c r="J344"/>
    </row>
    <row r="345" spans="1:10" x14ac:dyDescent="0.25">
      <c r="A345" s="3"/>
      <c r="B345" s="3"/>
      <c r="E345"/>
      <c r="F345" s="11"/>
      <c r="H345"/>
      <c r="I345"/>
      <c r="J345"/>
    </row>
    <row r="346" spans="1:10" x14ac:dyDescent="0.25">
      <c r="A346" s="3"/>
      <c r="B346" s="3"/>
      <c r="E346"/>
      <c r="F346" s="11"/>
      <c r="H346"/>
      <c r="I346"/>
      <c r="J346"/>
    </row>
    <row r="347" spans="1:10" x14ac:dyDescent="0.25">
      <c r="A347" s="3"/>
      <c r="B347" s="3"/>
      <c r="E347"/>
      <c r="F347" s="11"/>
      <c r="H347"/>
      <c r="I347"/>
      <c r="J347"/>
    </row>
    <row r="348" spans="1:10" x14ac:dyDescent="0.25">
      <c r="A348" s="3"/>
      <c r="B348" s="3"/>
      <c r="E348"/>
      <c r="F348" s="11"/>
      <c r="H348"/>
      <c r="I348"/>
      <c r="J348"/>
    </row>
    <row r="349" spans="1:10" x14ac:dyDescent="0.25">
      <c r="A349" s="3"/>
      <c r="B349" s="3"/>
      <c r="E349"/>
      <c r="F349" s="11"/>
      <c r="H349"/>
      <c r="I349"/>
      <c r="J349"/>
    </row>
    <row r="350" spans="1:10" x14ac:dyDescent="0.25">
      <c r="A350" s="3"/>
      <c r="B350" s="3"/>
      <c r="E350"/>
      <c r="F350" s="11"/>
      <c r="H350"/>
      <c r="I350"/>
      <c r="J350"/>
    </row>
    <row r="351" spans="1:10" x14ac:dyDescent="0.25">
      <c r="A351" s="3"/>
      <c r="B351" s="3"/>
      <c r="E351"/>
      <c r="F351" s="11"/>
      <c r="H351"/>
      <c r="I351"/>
      <c r="J351"/>
    </row>
    <row r="352" spans="1:10" x14ac:dyDescent="0.25">
      <c r="A352" s="3"/>
      <c r="B352" s="3"/>
      <c r="E352"/>
      <c r="F352" s="11"/>
      <c r="H352"/>
      <c r="I352"/>
      <c r="J352"/>
    </row>
    <row r="353" spans="1:10" x14ac:dyDescent="0.25">
      <c r="A353" s="3"/>
      <c r="B353" s="3"/>
      <c r="E353"/>
      <c r="F353" s="11"/>
      <c r="H353"/>
      <c r="I353"/>
      <c r="J353"/>
    </row>
    <row r="354" spans="1:10" x14ac:dyDescent="0.25">
      <c r="A354" s="3"/>
      <c r="B354" s="3"/>
      <c r="E354"/>
      <c r="F354" s="11"/>
      <c r="H354"/>
      <c r="I354"/>
      <c r="J354"/>
    </row>
    <row r="355" spans="1:10" x14ac:dyDescent="0.25">
      <c r="A355" s="3"/>
      <c r="B355" s="3"/>
      <c r="E355"/>
      <c r="F355" s="11"/>
      <c r="H355"/>
      <c r="I355"/>
      <c r="J355"/>
    </row>
    <row r="356" spans="1:10" x14ac:dyDescent="0.25">
      <c r="A356" s="3"/>
      <c r="B356" s="3"/>
      <c r="E356"/>
      <c r="F356" s="11"/>
      <c r="H356"/>
      <c r="I356"/>
      <c r="J356"/>
    </row>
    <row r="357" spans="1:10" x14ac:dyDescent="0.25">
      <c r="A357" s="3"/>
      <c r="B357" s="3"/>
      <c r="E357"/>
      <c r="F357" s="11"/>
      <c r="H357"/>
      <c r="I357"/>
      <c r="J357"/>
    </row>
    <row r="358" spans="1:10" x14ac:dyDescent="0.25">
      <c r="A358" s="3"/>
      <c r="B358" s="3"/>
      <c r="E358"/>
      <c r="F358" s="11"/>
      <c r="H358"/>
      <c r="I358"/>
      <c r="J358"/>
    </row>
    <row r="359" spans="1:10" x14ac:dyDescent="0.25">
      <c r="A359" s="3"/>
      <c r="B359" s="3"/>
      <c r="E359"/>
      <c r="F359" s="11"/>
      <c r="H359"/>
      <c r="I359"/>
      <c r="J359"/>
    </row>
    <row r="360" spans="1:10" x14ac:dyDescent="0.25">
      <c r="A360" s="3"/>
      <c r="B360" s="3"/>
      <c r="E360"/>
      <c r="F360" s="11"/>
      <c r="H360"/>
      <c r="I360"/>
      <c r="J360"/>
    </row>
    <row r="361" spans="1:10" x14ac:dyDescent="0.25">
      <c r="A361" s="3"/>
      <c r="B361" s="3"/>
      <c r="E361"/>
      <c r="F361" s="11"/>
      <c r="H361"/>
      <c r="I361"/>
      <c r="J361"/>
    </row>
    <row r="362" spans="1:10" x14ac:dyDescent="0.25">
      <c r="A362" s="3"/>
      <c r="B362" s="3"/>
      <c r="E362"/>
      <c r="F362" s="11"/>
      <c r="H362"/>
      <c r="I362"/>
      <c r="J362"/>
    </row>
    <row r="363" spans="1:10" x14ac:dyDescent="0.25">
      <c r="A363" s="3"/>
      <c r="B363" s="3"/>
      <c r="E363"/>
      <c r="F363" s="11"/>
      <c r="H363"/>
      <c r="I363"/>
      <c r="J363"/>
    </row>
    <row r="364" spans="1:10" x14ac:dyDescent="0.25">
      <c r="A364" s="3"/>
      <c r="B364" s="3"/>
      <c r="E364"/>
      <c r="F364" s="11"/>
      <c r="H364"/>
      <c r="I364"/>
      <c r="J364"/>
    </row>
    <row r="365" spans="1:10" x14ac:dyDescent="0.25">
      <c r="A365" s="3"/>
      <c r="B365" s="3"/>
      <c r="E365"/>
      <c r="F365" s="11"/>
      <c r="H365"/>
      <c r="I365"/>
      <c r="J365"/>
    </row>
    <row r="366" spans="1:10" x14ac:dyDescent="0.25">
      <c r="A366" s="3"/>
      <c r="B366" s="3"/>
      <c r="E366"/>
      <c r="F366" s="11"/>
      <c r="H366"/>
      <c r="I366"/>
      <c r="J366"/>
    </row>
    <row r="367" spans="1:10" x14ac:dyDescent="0.25">
      <c r="A367" s="3"/>
      <c r="B367" s="3"/>
      <c r="E367"/>
      <c r="F367" s="11"/>
      <c r="H367"/>
      <c r="I367"/>
      <c r="J367"/>
    </row>
    <row r="368" spans="1:10" x14ac:dyDescent="0.25">
      <c r="A368" s="3"/>
      <c r="B368" s="3"/>
      <c r="E368"/>
      <c r="F368" s="11"/>
      <c r="H368"/>
      <c r="I368"/>
      <c r="J368"/>
    </row>
    <row r="369" spans="1:10" x14ac:dyDescent="0.25">
      <c r="A369" s="3"/>
      <c r="B369" s="3"/>
      <c r="E369"/>
      <c r="F369" s="11"/>
      <c r="H369"/>
      <c r="I369"/>
      <c r="J369"/>
    </row>
    <row r="370" spans="1:10" x14ac:dyDescent="0.25">
      <c r="A370" s="3"/>
      <c r="B370" s="3"/>
      <c r="E370"/>
      <c r="F370" s="11"/>
      <c r="H370"/>
      <c r="I370"/>
      <c r="J370"/>
    </row>
    <row r="371" spans="1:10" x14ac:dyDescent="0.25">
      <c r="A371" s="3"/>
      <c r="B371" s="3"/>
      <c r="E371"/>
      <c r="F371" s="11"/>
      <c r="H371"/>
      <c r="I371"/>
      <c r="J371"/>
    </row>
    <row r="372" spans="1:10" x14ac:dyDescent="0.25">
      <c r="A372" s="3"/>
      <c r="B372" s="3"/>
      <c r="E372"/>
      <c r="F372" s="11"/>
      <c r="H372"/>
      <c r="I372"/>
      <c r="J372"/>
    </row>
    <row r="373" spans="1:10" x14ac:dyDescent="0.25">
      <c r="A373" s="3"/>
      <c r="B373" s="3"/>
      <c r="E373"/>
      <c r="F373" s="11"/>
      <c r="H373"/>
      <c r="I373"/>
      <c r="J373"/>
    </row>
    <row r="374" spans="1:10" x14ac:dyDescent="0.25">
      <c r="A374" s="3"/>
      <c r="B374" s="3"/>
      <c r="E374"/>
      <c r="F374" s="11"/>
      <c r="H374"/>
      <c r="I374"/>
      <c r="J374"/>
    </row>
    <row r="375" spans="1:10" x14ac:dyDescent="0.25">
      <c r="A375" s="3"/>
      <c r="B375" s="3"/>
      <c r="E375"/>
      <c r="F375" s="11"/>
      <c r="H375"/>
      <c r="I375"/>
      <c r="J375"/>
    </row>
    <row r="376" spans="1:10" x14ac:dyDescent="0.25">
      <c r="A376" s="3"/>
      <c r="B376" s="3"/>
      <c r="E376"/>
      <c r="F376" s="11"/>
      <c r="H376"/>
      <c r="I376"/>
      <c r="J376"/>
    </row>
    <row r="377" spans="1:10" x14ac:dyDescent="0.25">
      <c r="A377" s="3"/>
      <c r="B377" s="3"/>
      <c r="E377"/>
      <c r="F377" s="11"/>
      <c r="H377"/>
      <c r="I377"/>
      <c r="J377"/>
    </row>
    <row r="378" spans="1:10" x14ac:dyDescent="0.25">
      <c r="A378" s="3"/>
      <c r="B378" s="3"/>
      <c r="E378"/>
      <c r="F378" s="11"/>
      <c r="H378"/>
      <c r="I378"/>
      <c r="J378"/>
    </row>
    <row r="379" spans="1:10" x14ac:dyDescent="0.25">
      <c r="A379" s="3"/>
      <c r="B379" s="3"/>
      <c r="E379"/>
      <c r="F379" s="11"/>
      <c r="H379"/>
      <c r="I379"/>
      <c r="J379"/>
    </row>
    <row r="380" spans="1:10" x14ac:dyDescent="0.25">
      <c r="A380" s="3"/>
      <c r="B380" s="3"/>
      <c r="E380"/>
      <c r="F380" s="11"/>
      <c r="H380"/>
      <c r="I380"/>
      <c r="J380"/>
    </row>
    <row r="381" spans="1:10" x14ac:dyDescent="0.25">
      <c r="A381" s="3"/>
      <c r="B381" s="3"/>
      <c r="E381"/>
      <c r="F381" s="11"/>
      <c r="H381"/>
      <c r="I381"/>
      <c r="J381"/>
    </row>
    <row r="382" spans="1:10" x14ac:dyDescent="0.25">
      <c r="A382" s="3"/>
      <c r="B382" s="3"/>
      <c r="E382"/>
      <c r="F382" s="11"/>
      <c r="H382"/>
      <c r="I382"/>
      <c r="J382"/>
    </row>
    <row r="383" spans="1:10" x14ac:dyDescent="0.25">
      <c r="A383" s="3"/>
      <c r="B383" s="3"/>
      <c r="E383"/>
      <c r="F383" s="11"/>
      <c r="H383"/>
      <c r="I383"/>
      <c r="J383"/>
    </row>
    <row r="384" spans="1:10" x14ac:dyDescent="0.25">
      <c r="A384" s="3"/>
      <c r="B384" s="3"/>
      <c r="E384"/>
      <c r="F384" s="11"/>
      <c r="H384"/>
      <c r="I384"/>
      <c r="J384"/>
    </row>
    <row r="385" spans="1:10" x14ac:dyDescent="0.25">
      <c r="A385" s="3"/>
      <c r="B385" s="3"/>
      <c r="E385"/>
      <c r="F385" s="11"/>
      <c r="H385"/>
      <c r="I385"/>
      <c r="J385"/>
    </row>
    <row r="386" spans="1:10" x14ac:dyDescent="0.25">
      <c r="A386" s="3"/>
      <c r="B386" s="3"/>
      <c r="E386"/>
      <c r="F386" s="11"/>
      <c r="H386"/>
      <c r="I386"/>
      <c r="J386"/>
    </row>
    <row r="387" spans="1:10" x14ac:dyDescent="0.25">
      <c r="A387" s="3"/>
      <c r="B387" s="3"/>
      <c r="E387"/>
      <c r="F387" s="11"/>
      <c r="H387"/>
      <c r="I387"/>
      <c r="J387"/>
    </row>
    <row r="388" spans="1:10" x14ac:dyDescent="0.25">
      <c r="A388" s="3"/>
      <c r="B388" s="3"/>
      <c r="E388"/>
      <c r="F388" s="11"/>
      <c r="H388"/>
      <c r="I388"/>
      <c r="J388"/>
    </row>
    <row r="389" spans="1:10" x14ac:dyDescent="0.25">
      <c r="A389" s="3"/>
      <c r="B389" s="3"/>
      <c r="E389"/>
      <c r="F389" s="11"/>
      <c r="H389"/>
      <c r="I389"/>
      <c r="J389"/>
    </row>
    <row r="390" spans="1:10" x14ac:dyDescent="0.25">
      <c r="A390" s="3"/>
      <c r="B390" s="3"/>
      <c r="E390"/>
      <c r="F390" s="11"/>
      <c r="H390"/>
      <c r="I390"/>
      <c r="J390"/>
    </row>
    <row r="391" spans="1:10" x14ac:dyDescent="0.25">
      <c r="A391" s="3"/>
      <c r="B391" s="3"/>
      <c r="E391"/>
      <c r="F391" s="11"/>
      <c r="H391"/>
      <c r="I391"/>
      <c r="J391"/>
    </row>
    <row r="392" spans="1:10" x14ac:dyDescent="0.25">
      <c r="A392" s="3"/>
      <c r="B392" s="3"/>
      <c r="E392"/>
      <c r="F392" s="11"/>
      <c r="H392"/>
      <c r="I392"/>
      <c r="J392"/>
    </row>
    <row r="393" spans="1:10" x14ac:dyDescent="0.25">
      <c r="A393" s="3"/>
      <c r="B393" s="3"/>
      <c r="E393"/>
      <c r="F393" s="11"/>
      <c r="H393"/>
      <c r="I393"/>
      <c r="J393"/>
    </row>
    <row r="394" spans="1:10" x14ac:dyDescent="0.25">
      <c r="A394" s="3"/>
      <c r="B394" s="3"/>
      <c r="E394"/>
      <c r="F394" s="11"/>
      <c r="H394"/>
      <c r="I394"/>
      <c r="J394"/>
    </row>
    <row r="395" spans="1:10" x14ac:dyDescent="0.25">
      <c r="A395" s="3"/>
      <c r="B395" s="3"/>
      <c r="E395"/>
      <c r="F395" s="11"/>
      <c r="H395"/>
      <c r="I395"/>
      <c r="J395"/>
    </row>
    <row r="396" spans="1:10" x14ac:dyDescent="0.25">
      <c r="A396" s="3"/>
      <c r="B396" s="3"/>
      <c r="E396"/>
      <c r="F396" s="11"/>
      <c r="H396"/>
      <c r="I396"/>
      <c r="J396"/>
    </row>
    <row r="397" spans="1:10" x14ac:dyDescent="0.25">
      <c r="A397" s="3"/>
      <c r="B397" s="3"/>
      <c r="E397"/>
      <c r="F397" s="11"/>
      <c r="H397"/>
      <c r="I397"/>
      <c r="J397"/>
    </row>
    <row r="398" spans="1:10" x14ac:dyDescent="0.25">
      <c r="A398" s="3"/>
      <c r="B398" s="3"/>
      <c r="E398"/>
      <c r="F398" s="11"/>
      <c r="H398"/>
      <c r="I398"/>
      <c r="J398"/>
    </row>
    <row r="399" spans="1:10" x14ac:dyDescent="0.25">
      <c r="A399" s="3"/>
      <c r="B399" s="3"/>
      <c r="E399"/>
      <c r="F399" s="11"/>
      <c r="H399"/>
      <c r="I399"/>
      <c r="J399"/>
    </row>
    <row r="400" spans="1:10" x14ac:dyDescent="0.25">
      <c r="A400" s="3"/>
      <c r="B400" s="3"/>
      <c r="E400"/>
      <c r="F400" s="11"/>
      <c r="H400"/>
      <c r="I400"/>
      <c r="J400"/>
    </row>
    <row r="401" spans="1:10" x14ac:dyDescent="0.25">
      <c r="A401" s="3"/>
      <c r="B401" s="3"/>
      <c r="E401"/>
      <c r="F401" s="11"/>
      <c r="H401"/>
      <c r="I401"/>
      <c r="J401"/>
    </row>
    <row r="402" spans="1:10" x14ac:dyDescent="0.25">
      <c r="A402" s="3"/>
      <c r="B402" s="3"/>
      <c r="E402"/>
      <c r="F402" s="11"/>
      <c r="H402"/>
      <c r="I402"/>
      <c r="J402"/>
    </row>
    <row r="403" spans="1:10" x14ac:dyDescent="0.25">
      <c r="A403" s="3"/>
      <c r="B403" s="3"/>
      <c r="E403"/>
      <c r="F403" s="11"/>
      <c r="H403"/>
      <c r="I403"/>
      <c r="J403"/>
    </row>
    <row r="404" spans="1:10" x14ac:dyDescent="0.25">
      <c r="A404" s="3"/>
      <c r="B404" s="3"/>
      <c r="E404"/>
      <c r="F404" s="11"/>
      <c r="H404"/>
      <c r="I404"/>
      <c r="J404"/>
    </row>
    <row r="405" spans="1:10" x14ac:dyDescent="0.25">
      <c r="A405" s="3"/>
      <c r="B405" s="3"/>
      <c r="E405"/>
      <c r="F405" s="11"/>
      <c r="H405"/>
      <c r="I405"/>
      <c r="J405"/>
    </row>
    <row r="406" spans="1:10" x14ac:dyDescent="0.25">
      <c r="A406" s="3"/>
      <c r="B406" s="3"/>
      <c r="E406"/>
      <c r="F406" s="11"/>
      <c r="H406"/>
      <c r="I406"/>
      <c r="J406"/>
    </row>
    <row r="407" spans="1:10" x14ac:dyDescent="0.25">
      <c r="A407" s="3"/>
      <c r="B407" s="3"/>
      <c r="E407"/>
      <c r="F407" s="11"/>
      <c r="H407"/>
      <c r="I407"/>
      <c r="J407"/>
    </row>
    <row r="408" spans="1:10" x14ac:dyDescent="0.25">
      <c r="A408" s="3"/>
      <c r="B408" s="3"/>
      <c r="E408"/>
      <c r="F408" s="11"/>
      <c r="H408"/>
      <c r="I408"/>
      <c r="J408"/>
    </row>
    <row r="409" spans="1:10" x14ac:dyDescent="0.25">
      <c r="A409" s="3"/>
      <c r="B409" s="3"/>
      <c r="E409"/>
      <c r="F409" s="11"/>
      <c r="H409"/>
      <c r="I409"/>
      <c r="J409"/>
    </row>
    <row r="410" spans="1:10" x14ac:dyDescent="0.25">
      <c r="A410" s="3"/>
      <c r="B410" s="3"/>
      <c r="E410"/>
      <c r="F410" s="11"/>
      <c r="H410"/>
      <c r="I410"/>
      <c r="J410"/>
    </row>
    <row r="411" spans="1:10" x14ac:dyDescent="0.25">
      <c r="A411" s="3"/>
      <c r="B411" s="3"/>
      <c r="E411"/>
      <c r="F411" s="11"/>
      <c r="H411"/>
      <c r="I411"/>
      <c r="J411"/>
    </row>
    <row r="412" spans="1:10" x14ac:dyDescent="0.25">
      <c r="A412" s="3"/>
      <c r="B412" s="3"/>
      <c r="E412"/>
      <c r="F412" s="11"/>
      <c r="H412"/>
      <c r="I412"/>
      <c r="J412"/>
    </row>
    <row r="413" spans="1:10" x14ac:dyDescent="0.25">
      <c r="A413" s="3"/>
      <c r="B413" s="3"/>
      <c r="E413"/>
      <c r="F413" s="11"/>
      <c r="H413"/>
      <c r="I413"/>
      <c r="J413"/>
    </row>
    <row r="414" spans="1:10" x14ac:dyDescent="0.25">
      <c r="A414" s="3"/>
      <c r="B414" s="3"/>
      <c r="E414"/>
      <c r="F414" s="11"/>
      <c r="H414"/>
      <c r="I414"/>
      <c r="J414"/>
    </row>
    <row r="415" spans="1:10" x14ac:dyDescent="0.25">
      <c r="A415" s="3"/>
      <c r="B415" s="3"/>
      <c r="E415"/>
      <c r="F415" s="11"/>
      <c r="H415"/>
      <c r="I415"/>
      <c r="J415"/>
    </row>
    <row r="416" spans="1:10" x14ac:dyDescent="0.25">
      <c r="A416" s="3"/>
      <c r="B416" s="3"/>
      <c r="E416"/>
      <c r="F416" s="11"/>
      <c r="H416"/>
      <c r="I416"/>
      <c r="J416"/>
    </row>
    <row r="417" spans="1:10" x14ac:dyDescent="0.25">
      <c r="A417" s="3"/>
      <c r="B417" s="3"/>
      <c r="E417"/>
      <c r="F417" s="11"/>
      <c r="H417"/>
      <c r="I417"/>
      <c r="J417"/>
    </row>
    <row r="418" spans="1:10" x14ac:dyDescent="0.25">
      <c r="A418" s="3"/>
      <c r="B418" s="3"/>
      <c r="E418"/>
      <c r="F418" s="11"/>
      <c r="H418"/>
      <c r="I418"/>
      <c r="J418"/>
    </row>
    <row r="419" spans="1:10" x14ac:dyDescent="0.25">
      <c r="A419" s="3"/>
      <c r="B419" s="3"/>
      <c r="E419"/>
      <c r="F419" s="11"/>
      <c r="H419"/>
      <c r="I419"/>
      <c r="J419"/>
    </row>
    <row r="420" spans="1:10" x14ac:dyDescent="0.25">
      <c r="A420" s="3"/>
      <c r="B420" s="3"/>
      <c r="E420"/>
      <c r="F420" s="11"/>
      <c r="H420"/>
      <c r="I420"/>
      <c r="J420"/>
    </row>
    <row r="421" spans="1:10" x14ac:dyDescent="0.25">
      <c r="A421" s="3"/>
      <c r="B421" s="3"/>
      <c r="E421"/>
      <c r="F421" s="11"/>
      <c r="H421"/>
      <c r="I421"/>
      <c r="J421"/>
    </row>
    <row r="422" spans="1:10" x14ac:dyDescent="0.25">
      <c r="A422" s="3"/>
      <c r="B422" s="3"/>
      <c r="E422"/>
      <c r="F422" s="11"/>
      <c r="H422"/>
      <c r="I422"/>
      <c r="J422"/>
    </row>
    <row r="423" spans="1:10" x14ac:dyDescent="0.25">
      <c r="A423" s="3"/>
      <c r="B423" s="3"/>
      <c r="E423"/>
      <c r="F423" s="11"/>
      <c r="H423"/>
      <c r="I423"/>
      <c r="J423"/>
    </row>
    <row r="424" spans="1:10" x14ac:dyDescent="0.25">
      <c r="A424" s="3"/>
      <c r="B424" s="3"/>
      <c r="E424"/>
      <c r="F424" s="11"/>
      <c r="H424"/>
      <c r="I424"/>
      <c r="J424"/>
    </row>
    <row r="425" spans="1:10" x14ac:dyDescent="0.25">
      <c r="A425" s="3"/>
      <c r="B425" s="3"/>
      <c r="E425"/>
      <c r="F425" s="11"/>
      <c r="H425"/>
      <c r="I425"/>
      <c r="J425"/>
    </row>
    <row r="426" spans="1:10" x14ac:dyDescent="0.25">
      <c r="A426" s="3"/>
      <c r="B426" s="3"/>
      <c r="E426"/>
      <c r="F426" s="11"/>
      <c r="H426"/>
      <c r="I426"/>
      <c r="J426"/>
    </row>
    <row r="427" spans="1:10" x14ac:dyDescent="0.25">
      <c r="A427" s="3"/>
      <c r="B427" s="3"/>
      <c r="E427"/>
      <c r="F427" s="11"/>
      <c r="H427"/>
      <c r="I427"/>
      <c r="J427"/>
    </row>
    <row r="428" spans="1:10" x14ac:dyDescent="0.25">
      <c r="A428" s="3"/>
      <c r="B428" s="3"/>
      <c r="E428"/>
      <c r="F428" s="11"/>
      <c r="H428"/>
      <c r="I428"/>
      <c r="J428"/>
    </row>
    <row r="429" spans="1:10" x14ac:dyDescent="0.25">
      <c r="A429" s="3"/>
      <c r="B429" s="3"/>
      <c r="E429"/>
      <c r="F429" s="11"/>
      <c r="H429"/>
      <c r="I429"/>
      <c r="J429"/>
    </row>
    <row r="430" spans="1:10" x14ac:dyDescent="0.25">
      <c r="A430" s="3"/>
      <c r="B430" s="3"/>
      <c r="E430"/>
      <c r="F430" s="11"/>
      <c r="H430"/>
      <c r="I430"/>
      <c r="J430"/>
    </row>
    <row r="431" spans="1:10" x14ac:dyDescent="0.25">
      <c r="A431" s="3"/>
      <c r="B431" s="3"/>
      <c r="E431"/>
      <c r="F431" s="11"/>
      <c r="H431"/>
      <c r="I431"/>
      <c r="J431"/>
    </row>
    <row r="432" spans="1:10" x14ac:dyDescent="0.25">
      <c r="A432" s="3"/>
      <c r="B432" s="3"/>
      <c r="E432"/>
      <c r="F432" s="11"/>
      <c r="H432"/>
      <c r="I432"/>
      <c r="J432"/>
    </row>
    <row r="433" spans="1:10" x14ac:dyDescent="0.25">
      <c r="A433" s="3"/>
      <c r="B433" s="3"/>
      <c r="E433"/>
      <c r="F433" s="11"/>
      <c r="H433"/>
      <c r="I433"/>
      <c r="J433"/>
    </row>
    <row r="434" spans="1:10" x14ac:dyDescent="0.25">
      <c r="A434" s="3"/>
      <c r="B434" s="3"/>
      <c r="E434"/>
      <c r="F434" s="11"/>
      <c r="H434"/>
      <c r="I434"/>
      <c r="J434"/>
    </row>
    <row r="435" spans="1:10" x14ac:dyDescent="0.25">
      <c r="A435" s="3"/>
      <c r="B435" s="3"/>
      <c r="E435"/>
      <c r="F435" s="11"/>
      <c r="H435"/>
      <c r="I435"/>
      <c r="J435"/>
    </row>
    <row r="436" spans="1:10" x14ac:dyDescent="0.25">
      <c r="A436" s="3"/>
      <c r="B436" s="3"/>
      <c r="E436"/>
      <c r="F436" s="11"/>
      <c r="H436"/>
      <c r="I436"/>
      <c r="J436"/>
    </row>
    <row r="437" spans="1:10" x14ac:dyDescent="0.25">
      <c r="A437" s="3"/>
      <c r="B437" s="3"/>
      <c r="E437"/>
      <c r="F437" s="11"/>
      <c r="H437"/>
      <c r="I437"/>
      <c r="J437"/>
    </row>
    <row r="438" spans="1:10" x14ac:dyDescent="0.25">
      <c r="A438" s="3"/>
      <c r="B438" s="3"/>
      <c r="E438"/>
      <c r="F438" s="11"/>
      <c r="H438"/>
      <c r="I438"/>
      <c r="J438"/>
    </row>
    <row r="439" spans="1:10" x14ac:dyDescent="0.25">
      <c r="A439" s="3"/>
      <c r="B439" s="3"/>
      <c r="E439"/>
      <c r="F439" s="11"/>
      <c r="H439"/>
      <c r="I439"/>
      <c r="J439"/>
    </row>
    <row r="440" spans="1:10" x14ac:dyDescent="0.25">
      <c r="A440" s="3"/>
      <c r="B440" s="3"/>
      <c r="E440"/>
      <c r="F440" s="11"/>
      <c r="H440"/>
      <c r="I440"/>
      <c r="J440"/>
    </row>
    <row r="441" spans="1:10" x14ac:dyDescent="0.25">
      <c r="A441" s="3"/>
      <c r="B441" s="3"/>
      <c r="E441"/>
      <c r="F441" s="11"/>
      <c r="H441"/>
      <c r="I441"/>
      <c r="J441"/>
    </row>
    <row r="442" spans="1:10" x14ac:dyDescent="0.25">
      <c r="A442" s="3"/>
      <c r="B442" s="3"/>
      <c r="E442"/>
      <c r="F442" s="11"/>
      <c r="H442"/>
      <c r="I442"/>
      <c r="J442"/>
    </row>
    <row r="443" spans="1:10" x14ac:dyDescent="0.25">
      <c r="A443" s="3"/>
      <c r="B443" s="3"/>
      <c r="E443"/>
      <c r="F443" s="11"/>
      <c r="H443"/>
      <c r="I443"/>
      <c r="J443"/>
    </row>
    <row r="444" spans="1:10" x14ac:dyDescent="0.25">
      <c r="A444" s="3"/>
      <c r="B444" s="3"/>
      <c r="E444"/>
      <c r="F444" s="11"/>
      <c r="H444"/>
      <c r="I444"/>
      <c r="J444"/>
    </row>
    <row r="445" spans="1:10" x14ac:dyDescent="0.25">
      <c r="A445" s="3"/>
      <c r="B445" s="3"/>
      <c r="E445"/>
      <c r="F445" s="11"/>
      <c r="H445"/>
      <c r="I445"/>
      <c r="J445"/>
    </row>
    <row r="446" spans="1:10" x14ac:dyDescent="0.25">
      <c r="A446" s="3"/>
      <c r="B446" s="3"/>
      <c r="E446"/>
      <c r="F446" s="11"/>
      <c r="H446"/>
      <c r="I446"/>
      <c r="J446"/>
    </row>
    <row r="447" spans="1:10" x14ac:dyDescent="0.25">
      <c r="A447" s="3"/>
      <c r="B447" s="3"/>
      <c r="E447"/>
      <c r="F447" s="11"/>
      <c r="H447"/>
      <c r="I447"/>
      <c r="J447"/>
    </row>
    <row r="448" spans="1:10" x14ac:dyDescent="0.25">
      <c r="A448" s="3"/>
      <c r="B448" s="3"/>
      <c r="E448"/>
      <c r="F448" s="11"/>
      <c r="H448"/>
      <c r="I448"/>
      <c r="J448"/>
    </row>
    <row r="449" spans="1:10" x14ac:dyDescent="0.25">
      <c r="A449" s="3"/>
      <c r="B449" s="3"/>
      <c r="E449"/>
      <c r="F449" s="11"/>
      <c r="H449"/>
      <c r="I449"/>
      <c r="J449"/>
    </row>
    <row r="450" spans="1:10" x14ac:dyDescent="0.25">
      <c r="A450" s="3"/>
      <c r="B450" s="3"/>
      <c r="E450"/>
      <c r="F450" s="11"/>
      <c r="H450"/>
      <c r="I450"/>
      <c r="J450"/>
    </row>
    <row r="451" spans="1:10" x14ac:dyDescent="0.25">
      <c r="A451" s="3"/>
      <c r="B451" s="3"/>
      <c r="E451"/>
      <c r="F451" s="11"/>
      <c r="H451"/>
      <c r="I451"/>
      <c r="J451"/>
    </row>
    <row r="452" spans="1:10" x14ac:dyDescent="0.25">
      <c r="A452" s="3"/>
      <c r="B452" s="3"/>
      <c r="E452"/>
      <c r="F452" s="11"/>
      <c r="H452"/>
      <c r="I452"/>
      <c r="J452"/>
    </row>
    <row r="453" spans="1:10" x14ac:dyDescent="0.25">
      <c r="A453" s="3"/>
      <c r="B453" s="3"/>
      <c r="E453"/>
      <c r="F453" s="11"/>
      <c r="H453"/>
      <c r="I453"/>
      <c r="J453"/>
    </row>
    <row r="454" spans="1:10" x14ac:dyDescent="0.25">
      <c r="A454" s="3"/>
      <c r="B454" s="3"/>
      <c r="E454"/>
      <c r="F454" s="11"/>
      <c r="H454"/>
      <c r="I454"/>
      <c r="J454"/>
    </row>
    <row r="455" spans="1:10" x14ac:dyDescent="0.25">
      <c r="A455" s="3"/>
      <c r="B455" s="3"/>
      <c r="E455"/>
      <c r="F455" s="11"/>
      <c r="H455"/>
      <c r="I455"/>
      <c r="J455"/>
    </row>
    <row r="456" spans="1:10" x14ac:dyDescent="0.25">
      <c r="A456" s="3"/>
      <c r="B456" s="3"/>
      <c r="E456"/>
      <c r="F456" s="11"/>
      <c r="H456"/>
      <c r="I456"/>
      <c r="J456"/>
    </row>
    <row r="457" spans="1:10" x14ac:dyDescent="0.25">
      <c r="A457" s="3"/>
      <c r="B457" s="3"/>
      <c r="E457"/>
      <c r="F457" s="11"/>
      <c r="H457"/>
      <c r="I457"/>
      <c r="J457"/>
    </row>
    <row r="458" spans="1:10" x14ac:dyDescent="0.25">
      <c r="A458" s="3"/>
      <c r="B458" s="3"/>
      <c r="E458"/>
      <c r="F458" s="11"/>
      <c r="H458"/>
      <c r="I458"/>
      <c r="J458"/>
    </row>
    <row r="459" spans="1:10" x14ac:dyDescent="0.25">
      <c r="A459" s="3"/>
      <c r="B459" s="3"/>
      <c r="E459"/>
      <c r="F459" s="11"/>
      <c r="H459"/>
      <c r="I459"/>
      <c r="J459"/>
    </row>
    <row r="460" spans="1:10" x14ac:dyDescent="0.25">
      <c r="A460" s="3"/>
      <c r="B460" s="3"/>
      <c r="E460"/>
      <c r="F460" s="11"/>
      <c r="H460"/>
      <c r="I460"/>
      <c r="J460"/>
    </row>
    <row r="461" spans="1:10" x14ac:dyDescent="0.25">
      <c r="A461" s="3"/>
      <c r="B461" s="3"/>
      <c r="E461"/>
      <c r="F461" s="11"/>
      <c r="H461"/>
      <c r="I461"/>
      <c r="J461"/>
    </row>
    <row r="462" spans="1:10" x14ac:dyDescent="0.25">
      <c r="A462" s="3"/>
      <c r="B462" s="3"/>
      <c r="E462"/>
      <c r="F462" s="11"/>
      <c r="H462"/>
      <c r="I462"/>
      <c r="J462"/>
    </row>
    <row r="463" spans="1:10" x14ac:dyDescent="0.25">
      <c r="A463" s="3"/>
      <c r="B463" s="3"/>
      <c r="E463"/>
      <c r="F463" s="11"/>
      <c r="H463"/>
      <c r="I463"/>
      <c r="J463"/>
    </row>
    <row r="464" spans="1:10" x14ac:dyDescent="0.25">
      <c r="A464" s="3"/>
      <c r="B464" s="3"/>
      <c r="E464"/>
      <c r="F464" s="11"/>
      <c r="H464"/>
      <c r="I464"/>
      <c r="J464"/>
    </row>
    <row r="465" spans="1:10" x14ac:dyDescent="0.25">
      <c r="A465" s="3"/>
      <c r="B465" s="3"/>
      <c r="E465"/>
      <c r="F465" s="11"/>
      <c r="H465"/>
      <c r="I465"/>
      <c r="J465"/>
    </row>
    <row r="466" spans="1:10" x14ac:dyDescent="0.25">
      <c r="A466" s="3"/>
      <c r="B466" s="3"/>
      <c r="E466"/>
      <c r="F466" s="11"/>
      <c r="H466"/>
      <c r="I466"/>
      <c r="J466"/>
    </row>
    <row r="467" spans="1:10" x14ac:dyDescent="0.25">
      <c r="A467" s="3"/>
      <c r="B467" s="3"/>
      <c r="E467"/>
      <c r="F467" s="11"/>
      <c r="H467"/>
      <c r="I467"/>
      <c r="J467"/>
    </row>
    <row r="468" spans="1:10" x14ac:dyDescent="0.25">
      <c r="A468" s="3"/>
      <c r="B468" s="3"/>
      <c r="E468"/>
      <c r="F468" s="11"/>
      <c r="H468"/>
      <c r="I468"/>
      <c r="J468"/>
    </row>
    <row r="469" spans="1:10" x14ac:dyDescent="0.25">
      <c r="A469" s="3"/>
      <c r="B469" s="3"/>
      <c r="E469"/>
      <c r="F469" s="11"/>
      <c r="H469"/>
      <c r="I469"/>
      <c r="J469"/>
    </row>
    <row r="470" spans="1:10" x14ac:dyDescent="0.25">
      <c r="A470" s="3"/>
      <c r="B470" s="3"/>
      <c r="E470"/>
      <c r="F470" s="11"/>
      <c r="H470"/>
      <c r="I470"/>
      <c r="J470"/>
    </row>
    <row r="471" spans="1:10" x14ac:dyDescent="0.25">
      <c r="A471" s="3"/>
      <c r="B471" s="3"/>
      <c r="E471"/>
      <c r="F471" s="11"/>
      <c r="H471"/>
      <c r="I471"/>
      <c r="J471"/>
    </row>
    <row r="472" spans="1:10" x14ac:dyDescent="0.25">
      <c r="A472" s="3"/>
      <c r="B472" s="3"/>
      <c r="E472"/>
      <c r="F472" s="11"/>
      <c r="H472"/>
      <c r="I472"/>
      <c r="J472"/>
    </row>
    <row r="473" spans="1:10" x14ac:dyDescent="0.25">
      <c r="A473" s="3"/>
      <c r="B473" s="3"/>
      <c r="E473"/>
      <c r="F473" s="11"/>
      <c r="H473"/>
      <c r="I473"/>
      <c r="J473"/>
    </row>
    <row r="474" spans="1:10" x14ac:dyDescent="0.25">
      <c r="A474" s="3"/>
      <c r="B474" s="3"/>
      <c r="E474"/>
      <c r="F474" s="11"/>
      <c r="H474"/>
      <c r="I474"/>
      <c r="J474"/>
    </row>
    <row r="475" spans="1:10" x14ac:dyDescent="0.25">
      <c r="A475" s="3"/>
      <c r="B475" s="3"/>
      <c r="E475"/>
      <c r="F475" s="11"/>
      <c r="H475"/>
      <c r="I475"/>
      <c r="J475"/>
    </row>
    <row r="476" spans="1:10" x14ac:dyDescent="0.25">
      <c r="A476" s="3"/>
      <c r="B476" s="3"/>
      <c r="E476"/>
      <c r="F476" s="11"/>
      <c r="H476"/>
      <c r="I476"/>
      <c r="J476"/>
    </row>
    <row r="477" spans="1:10" x14ac:dyDescent="0.25">
      <c r="A477" s="3"/>
      <c r="B477" s="3"/>
      <c r="E477"/>
      <c r="F477" s="11"/>
      <c r="H477"/>
      <c r="I477"/>
      <c r="J477"/>
    </row>
    <row r="478" spans="1:10" x14ac:dyDescent="0.25">
      <c r="A478" s="3"/>
      <c r="B478" s="3"/>
      <c r="E478"/>
      <c r="F478" s="11"/>
      <c r="H478"/>
      <c r="I478"/>
      <c r="J478"/>
    </row>
    <row r="479" spans="1:10" x14ac:dyDescent="0.25">
      <c r="A479" s="3"/>
      <c r="B479" s="3"/>
      <c r="E479"/>
      <c r="F479" s="11"/>
      <c r="H479"/>
      <c r="I479"/>
      <c r="J479"/>
    </row>
    <row r="480" spans="1:10" x14ac:dyDescent="0.25">
      <c r="A480" s="3"/>
      <c r="B480" s="3"/>
      <c r="E480"/>
      <c r="F480" s="11"/>
      <c r="H480"/>
      <c r="I480"/>
      <c r="J480"/>
    </row>
    <row r="481" spans="1:10" x14ac:dyDescent="0.25">
      <c r="A481" s="3"/>
      <c r="B481" s="3"/>
      <c r="E481"/>
      <c r="F481" s="11"/>
      <c r="H481"/>
      <c r="I481"/>
      <c r="J481"/>
    </row>
    <row r="482" spans="1:10" x14ac:dyDescent="0.25">
      <c r="A482" s="3"/>
      <c r="B482" s="3"/>
      <c r="E482"/>
      <c r="F482" s="11"/>
      <c r="H482"/>
      <c r="I482"/>
      <c r="J482"/>
    </row>
    <row r="483" spans="1:10" x14ac:dyDescent="0.25">
      <c r="A483" s="3"/>
      <c r="B483" s="3"/>
      <c r="E483"/>
      <c r="F483" s="11"/>
      <c r="H483"/>
      <c r="I483"/>
      <c r="J483"/>
    </row>
    <row r="484" spans="1:10" x14ac:dyDescent="0.25">
      <c r="A484" s="3"/>
      <c r="B484" s="3"/>
      <c r="E484"/>
      <c r="F484" s="11"/>
      <c r="H484"/>
      <c r="I484"/>
      <c r="J484"/>
    </row>
    <row r="485" spans="1:10" x14ac:dyDescent="0.25">
      <c r="A485" s="3"/>
      <c r="B485" s="3"/>
      <c r="E485"/>
      <c r="F485" s="11"/>
      <c r="H485"/>
      <c r="I485"/>
      <c r="J485"/>
    </row>
    <row r="486" spans="1:10" x14ac:dyDescent="0.25">
      <c r="A486" s="3"/>
      <c r="B486" s="3"/>
      <c r="E486"/>
      <c r="F486" s="11"/>
      <c r="H486"/>
      <c r="I486"/>
      <c r="J486"/>
    </row>
    <row r="487" spans="1:10" x14ac:dyDescent="0.25">
      <c r="A487" s="3"/>
      <c r="B487" s="3"/>
      <c r="E487"/>
      <c r="F487" s="11"/>
      <c r="H487"/>
      <c r="I487"/>
      <c r="J487"/>
    </row>
    <row r="488" spans="1:10" x14ac:dyDescent="0.25">
      <c r="A488" s="3"/>
      <c r="B488" s="3"/>
      <c r="E488"/>
      <c r="F488" s="11"/>
      <c r="H488"/>
      <c r="I488"/>
      <c r="J488"/>
    </row>
    <row r="489" spans="1:10" x14ac:dyDescent="0.25">
      <c r="A489" s="3"/>
      <c r="B489" s="3"/>
      <c r="E489"/>
      <c r="F489" s="11"/>
      <c r="H489"/>
      <c r="I489"/>
      <c r="J489"/>
    </row>
    <row r="490" spans="1:10" x14ac:dyDescent="0.25">
      <c r="A490" s="3"/>
      <c r="B490" s="3"/>
      <c r="E490"/>
      <c r="F490" s="11"/>
      <c r="H490"/>
      <c r="I490"/>
      <c r="J490"/>
    </row>
    <row r="491" spans="1:10" x14ac:dyDescent="0.25">
      <c r="A491" s="3"/>
      <c r="B491" s="3"/>
      <c r="E491"/>
      <c r="F491" s="11"/>
      <c r="H491"/>
      <c r="I491"/>
      <c r="J491"/>
    </row>
    <row r="492" spans="1:10" x14ac:dyDescent="0.25">
      <c r="A492" s="3"/>
      <c r="B492" s="3"/>
      <c r="E492"/>
      <c r="F492" s="11"/>
      <c r="H492"/>
      <c r="I492"/>
      <c r="J492"/>
    </row>
    <row r="493" spans="1:10" x14ac:dyDescent="0.25">
      <c r="A493" s="3"/>
      <c r="B493" s="3"/>
      <c r="E493"/>
      <c r="F493" s="11"/>
      <c r="H493"/>
      <c r="I493"/>
      <c r="J493"/>
    </row>
    <row r="494" spans="1:10" x14ac:dyDescent="0.25">
      <c r="A494" s="3"/>
      <c r="B494" s="3"/>
      <c r="E494"/>
      <c r="F494" s="11"/>
      <c r="H494"/>
      <c r="I494"/>
      <c r="J494"/>
    </row>
    <row r="495" spans="1:10" x14ac:dyDescent="0.25">
      <c r="A495" s="3"/>
      <c r="B495" s="3"/>
      <c r="E495"/>
      <c r="F495" s="11"/>
      <c r="H495"/>
      <c r="I495"/>
      <c r="J495"/>
    </row>
    <row r="496" spans="1:10" x14ac:dyDescent="0.25">
      <c r="A496" s="3"/>
      <c r="B496" s="3"/>
      <c r="E496"/>
      <c r="F496" s="11"/>
      <c r="H496"/>
      <c r="I496"/>
      <c r="J496"/>
    </row>
    <row r="497" spans="1:10" x14ac:dyDescent="0.25">
      <c r="A497" s="3"/>
      <c r="B497" s="3"/>
      <c r="E497"/>
      <c r="F497" s="11"/>
      <c r="H497"/>
      <c r="I497"/>
      <c r="J497"/>
    </row>
    <row r="498" spans="1:10" x14ac:dyDescent="0.25">
      <c r="A498" s="3"/>
      <c r="B498" s="3"/>
      <c r="E498"/>
      <c r="F498" s="11"/>
      <c r="H498"/>
      <c r="I498"/>
      <c r="J498"/>
    </row>
    <row r="499" spans="1:10" x14ac:dyDescent="0.25">
      <c r="A499" s="3"/>
      <c r="B499" s="3"/>
      <c r="E499"/>
      <c r="F499" s="11"/>
      <c r="H499"/>
      <c r="I499"/>
      <c r="J499"/>
    </row>
    <row r="500" spans="1:10" x14ac:dyDescent="0.25">
      <c r="A500" s="3"/>
      <c r="B500" s="3"/>
      <c r="E500"/>
      <c r="F500" s="11"/>
      <c r="H500"/>
      <c r="I500"/>
      <c r="J500"/>
    </row>
    <row r="501" spans="1:10" x14ac:dyDescent="0.25">
      <c r="A501" s="3"/>
      <c r="B501" s="3"/>
      <c r="E501"/>
      <c r="F501" s="11"/>
      <c r="H501"/>
      <c r="I501"/>
      <c r="J501"/>
    </row>
    <row r="502" spans="1:10" x14ac:dyDescent="0.25">
      <c r="A502" s="3"/>
      <c r="B502" s="3"/>
      <c r="E502"/>
      <c r="F502" s="11"/>
      <c r="H502"/>
      <c r="I502"/>
      <c r="J502"/>
    </row>
    <row r="503" spans="1:10" x14ac:dyDescent="0.25">
      <c r="A503" s="3"/>
      <c r="B503" s="3"/>
      <c r="E503"/>
      <c r="F503" s="11"/>
      <c r="H503"/>
      <c r="I503"/>
      <c r="J503"/>
    </row>
    <row r="504" spans="1:10" x14ac:dyDescent="0.25">
      <c r="A504" s="3"/>
      <c r="B504" s="3"/>
      <c r="E504"/>
      <c r="F504" s="11"/>
      <c r="H504"/>
      <c r="I504"/>
      <c r="J504"/>
    </row>
    <row r="505" spans="1:10" x14ac:dyDescent="0.25">
      <c r="A505" s="3"/>
      <c r="B505" s="3"/>
      <c r="E505"/>
      <c r="F505" s="11"/>
      <c r="H505"/>
      <c r="I505"/>
      <c r="J505"/>
    </row>
    <row r="506" spans="1:10" x14ac:dyDescent="0.25">
      <c r="A506" s="3"/>
      <c r="B506" s="3"/>
      <c r="E506"/>
      <c r="F506" s="11"/>
      <c r="H506"/>
      <c r="I506"/>
      <c r="J506"/>
    </row>
    <row r="507" spans="1:10" x14ac:dyDescent="0.25">
      <c r="A507" s="3"/>
      <c r="B507" s="3"/>
      <c r="E507"/>
      <c r="F507" s="11"/>
      <c r="H507"/>
      <c r="I507"/>
      <c r="J507"/>
    </row>
    <row r="508" spans="1:10" x14ac:dyDescent="0.25">
      <c r="A508" s="3"/>
      <c r="B508" s="3"/>
      <c r="E508"/>
      <c r="F508" s="11"/>
      <c r="H508"/>
      <c r="I508"/>
      <c r="J508"/>
    </row>
    <row r="509" spans="1:10" x14ac:dyDescent="0.25">
      <c r="A509" s="3"/>
      <c r="B509" s="3"/>
      <c r="E509"/>
      <c r="F509" s="11"/>
      <c r="H509"/>
      <c r="I509"/>
      <c r="J509"/>
    </row>
    <row r="510" spans="1:10" x14ac:dyDescent="0.25">
      <c r="A510" s="3"/>
      <c r="B510" s="3"/>
      <c r="E510"/>
      <c r="F510" s="11"/>
      <c r="H510"/>
      <c r="I510"/>
      <c r="J510"/>
    </row>
    <row r="511" spans="1:10" x14ac:dyDescent="0.25">
      <c r="A511" s="3"/>
      <c r="B511" s="3"/>
      <c r="E511"/>
      <c r="F511" s="11"/>
      <c r="H511"/>
      <c r="I511"/>
      <c r="J511"/>
    </row>
    <row r="512" spans="1:10" x14ac:dyDescent="0.25">
      <c r="A512" s="3"/>
      <c r="B512" s="3"/>
      <c r="E512"/>
      <c r="F512" s="11"/>
      <c r="H512"/>
      <c r="I512"/>
      <c r="J512"/>
    </row>
    <row r="513" spans="1:10" x14ac:dyDescent="0.25">
      <c r="A513" s="3"/>
      <c r="B513" s="3"/>
      <c r="E513"/>
      <c r="F513" s="11"/>
      <c r="H513"/>
      <c r="I513"/>
      <c r="J513"/>
    </row>
    <row r="514" spans="1:10" x14ac:dyDescent="0.25">
      <c r="A514" s="3"/>
      <c r="B514" s="3"/>
      <c r="E514"/>
      <c r="F514" s="11"/>
      <c r="H514"/>
      <c r="I514"/>
      <c r="J514"/>
    </row>
    <row r="515" spans="1:10" x14ac:dyDescent="0.25">
      <c r="A515" s="3"/>
      <c r="B515" s="3"/>
      <c r="E515"/>
      <c r="F515" s="11"/>
      <c r="H515"/>
      <c r="I515"/>
      <c r="J515"/>
    </row>
    <row r="516" spans="1:10" x14ac:dyDescent="0.25">
      <c r="A516" s="3"/>
      <c r="B516" s="3"/>
      <c r="E516"/>
      <c r="F516" s="11"/>
      <c r="H516"/>
      <c r="I516"/>
      <c r="J516"/>
    </row>
    <row r="517" spans="1:10" x14ac:dyDescent="0.25">
      <c r="A517" s="3"/>
      <c r="B517" s="3"/>
      <c r="E517"/>
      <c r="F517" s="11"/>
      <c r="H517"/>
      <c r="I517"/>
      <c r="J517"/>
    </row>
    <row r="518" spans="1:10" x14ac:dyDescent="0.25">
      <c r="A518" s="3"/>
      <c r="B518" s="3"/>
      <c r="E518"/>
      <c r="F518" s="11"/>
      <c r="H518"/>
      <c r="I518"/>
      <c r="J518"/>
    </row>
    <row r="519" spans="1:10" x14ac:dyDescent="0.25">
      <c r="A519" s="3"/>
      <c r="B519" s="3"/>
      <c r="E519"/>
      <c r="F519" s="11"/>
      <c r="H519"/>
      <c r="I519"/>
      <c r="J519"/>
    </row>
    <row r="520" spans="1:10" x14ac:dyDescent="0.25">
      <c r="A520" s="3"/>
      <c r="B520" s="3"/>
      <c r="E520"/>
      <c r="F520" s="11"/>
      <c r="H520"/>
      <c r="I520"/>
      <c r="J520"/>
    </row>
    <row r="521" spans="1:10" x14ac:dyDescent="0.25">
      <c r="A521" s="3"/>
      <c r="B521" s="3"/>
      <c r="E521"/>
      <c r="F521" s="11"/>
      <c r="H521"/>
      <c r="I521"/>
      <c r="J521"/>
    </row>
    <row r="522" spans="1:10" x14ac:dyDescent="0.25">
      <c r="A522" s="3"/>
      <c r="B522" s="3"/>
      <c r="E522"/>
      <c r="F522" s="11"/>
      <c r="H522"/>
      <c r="I522"/>
      <c r="J522"/>
    </row>
    <row r="523" spans="1:10" x14ac:dyDescent="0.25">
      <c r="A523" s="3"/>
      <c r="B523" s="3"/>
      <c r="E523"/>
      <c r="F523" s="11"/>
      <c r="H523"/>
      <c r="I523"/>
      <c r="J523"/>
    </row>
    <row r="524" spans="1:10" x14ac:dyDescent="0.25">
      <c r="A524" s="3"/>
      <c r="B524" s="3"/>
      <c r="E524"/>
      <c r="F524" s="11"/>
      <c r="H524"/>
      <c r="I524"/>
      <c r="J524"/>
    </row>
    <row r="525" spans="1:10" x14ac:dyDescent="0.25">
      <c r="A525" s="3"/>
      <c r="B525" s="3"/>
      <c r="E525"/>
      <c r="F525" s="11"/>
      <c r="H525"/>
      <c r="I525"/>
      <c r="J525"/>
    </row>
    <row r="526" spans="1:10" x14ac:dyDescent="0.25">
      <c r="A526" s="3"/>
      <c r="B526" s="3"/>
      <c r="E526"/>
      <c r="F526" s="11"/>
      <c r="H526"/>
      <c r="I526"/>
      <c r="J526"/>
    </row>
    <row r="527" spans="1:10" x14ac:dyDescent="0.25">
      <c r="A527" s="3"/>
      <c r="B527" s="3"/>
      <c r="E527"/>
      <c r="F527" s="11"/>
      <c r="H527"/>
      <c r="I527"/>
      <c r="J527"/>
    </row>
    <row r="528" spans="1:10" x14ac:dyDescent="0.25">
      <c r="A528" s="3"/>
      <c r="B528" s="3"/>
      <c r="E528"/>
      <c r="F528" s="11"/>
      <c r="H528"/>
      <c r="I528"/>
      <c r="J528"/>
    </row>
    <row r="529" spans="1:10" x14ac:dyDescent="0.25">
      <c r="A529" s="3"/>
      <c r="B529" s="3"/>
      <c r="E529"/>
      <c r="F529" s="11"/>
      <c r="H529"/>
      <c r="I529"/>
      <c r="J529"/>
    </row>
    <row r="530" spans="1:10" x14ac:dyDescent="0.25">
      <c r="A530" s="3"/>
      <c r="B530" s="3"/>
      <c r="E530"/>
      <c r="F530" s="11"/>
      <c r="H530"/>
      <c r="I530"/>
      <c r="J530"/>
    </row>
    <row r="531" spans="1:10" x14ac:dyDescent="0.25">
      <c r="A531" s="3"/>
      <c r="B531" s="3"/>
      <c r="E531"/>
      <c r="F531" s="11"/>
      <c r="H531"/>
      <c r="I531"/>
      <c r="J531"/>
    </row>
    <row r="532" spans="1:10" x14ac:dyDescent="0.25">
      <c r="A532" s="3"/>
      <c r="B532" s="3"/>
      <c r="E532"/>
      <c r="F532" s="11"/>
      <c r="H532"/>
      <c r="I532"/>
      <c r="J532"/>
    </row>
    <row r="533" spans="1:10" x14ac:dyDescent="0.25">
      <c r="A533" s="3"/>
      <c r="B533" s="3"/>
      <c r="E533"/>
      <c r="F533" s="11"/>
      <c r="H533"/>
      <c r="I533"/>
      <c r="J533"/>
    </row>
    <row r="534" spans="1:10" x14ac:dyDescent="0.25">
      <c r="A534" s="3"/>
      <c r="B534" s="3"/>
      <c r="E534"/>
      <c r="F534" s="11"/>
      <c r="H534"/>
      <c r="I534"/>
      <c r="J534"/>
    </row>
    <row r="535" spans="1:10" x14ac:dyDescent="0.25">
      <c r="A535" s="3"/>
      <c r="B535" s="3"/>
      <c r="E535"/>
      <c r="F535" s="11"/>
      <c r="H535"/>
      <c r="I535"/>
      <c r="J535"/>
    </row>
    <row r="536" spans="1:10" x14ac:dyDescent="0.25">
      <c r="A536" s="3"/>
      <c r="B536" s="3"/>
      <c r="E536"/>
      <c r="F536" s="11"/>
      <c r="H536"/>
      <c r="I536"/>
      <c r="J536"/>
    </row>
    <row r="537" spans="1:10" x14ac:dyDescent="0.25">
      <c r="A537" s="3"/>
      <c r="B537" s="3"/>
      <c r="E537"/>
      <c r="F537" s="11"/>
      <c r="H537"/>
      <c r="I537"/>
      <c r="J537"/>
    </row>
    <row r="538" spans="1:10" x14ac:dyDescent="0.25">
      <c r="A538" s="3"/>
      <c r="B538" s="3"/>
      <c r="E538"/>
      <c r="F538" s="11"/>
      <c r="H538"/>
      <c r="I538"/>
      <c r="J538"/>
    </row>
    <row r="539" spans="1:10" x14ac:dyDescent="0.25">
      <c r="A539" s="3"/>
      <c r="B539" s="3"/>
      <c r="E539"/>
      <c r="F539" s="11"/>
      <c r="H539"/>
      <c r="I539"/>
      <c r="J539"/>
    </row>
    <row r="540" spans="1:10" x14ac:dyDescent="0.25">
      <c r="A540" s="3"/>
      <c r="B540" s="3"/>
      <c r="E540"/>
      <c r="F540" s="11"/>
      <c r="H540"/>
      <c r="I540"/>
      <c r="J540"/>
    </row>
    <row r="541" spans="1:10" x14ac:dyDescent="0.25">
      <c r="A541" s="3"/>
      <c r="B541" s="3"/>
      <c r="E541"/>
      <c r="F541" s="11"/>
      <c r="H541"/>
      <c r="I541"/>
      <c r="J541"/>
    </row>
    <row r="542" spans="1:10" x14ac:dyDescent="0.25">
      <c r="A542" s="3"/>
      <c r="B542" s="3"/>
      <c r="E542"/>
      <c r="F542" s="11"/>
      <c r="H542"/>
      <c r="I542"/>
      <c r="J542"/>
    </row>
    <row r="543" spans="1:10" x14ac:dyDescent="0.25">
      <c r="A543" s="3"/>
      <c r="B543" s="3"/>
      <c r="E543"/>
      <c r="F543" s="11"/>
      <c r="H543"/>
      <c r="I543"/>
      <c r="J543"/>
    </row>
    <row r="544" spans="1:10" x14ac:dyDescent="0.25">
      <c r="A544" s="3"/>
      <c r="B544" s="3"/>
      <c r="E544"/>
      <c r="F544" s="11"/>
      <c r="H544"/>
      <c r="I544"/>
      <c r="J544"/>
    </row>
    <row r="545" spans="1:10" x14ac:dyDescent="0.25">
      <c r="A545" s="3"/>
      <c r="B545" s="3"/>
      <c r="E545"/>
      <c r="F545" s="11"/>
      <c r="H545"/>
      <c r="I545"/>
      <c r="J545"/>
    </row>
    <row r="546" spans="1:10" x14ac:dyDescent="0.25">
      <c r="A546" s="3"/>
      <c r="B546" s="3"/>
      <c r="E546"/>
      <c r="F546" s="11"/>
      <c r="H546"/>
      <c r="I546"/>
      <c r="J546"/>
    </row>
    <row r="547" spans="1:10" x14ac:dyDescent="0.25">
      <c r="A547" s="3"/>
      <c r="B547" s="3"/>
      <c r="E547"/>
      <c r="F547" s="11"/>
      <c r="H547"/>
      <c r="I547"/>
      <c r="J547"/>
    </row>
    <row r="548" spans="1:10" x14ac:dyDescent="0.25">
      <c r="A548" s="3"/>
      <c r="B548" s="3"/>
      <c r="E548"/>
      <c r="F548" s="11"/>
      <c r="H548"/>
      <c r="I548"/>
      <c r="J548"/>
    </row>
    <row r="549" spans="1:10" x14ac:dyDescent="0.25">
      <c r="A549" s="3"/>
      <c r="B549" s="3"/>
      <c r="E549"/>
      <c r="F549" s="11"/>
      <c r="H549"/>
      <c r="I549"/>
      <c r="J549"/>
    </row>
    <row r="550" spans="1:10" x14ac:dyDescent="0.25">
      <c r="A550" s="3"/>
      <c r="B550" s="3"/>
      <c r="E550"/>
      <c r="F550" s="11"/>
      <c r="H550"/>
      <c r="I550"/>
      <c r="J550"/>
    </row>
    <row r="551" spans="1:10" x14ac:dyDescent="0.25">
      <c r="A551" s="3"/>
      <c r="B551" s="3"/>
      <c r="E551"/>
      <c r="F551" s="11"/>
      <c r="H551"/>
      <c r="I551"/>
      <c r="J551"/>
    </row>
    <row r="552" spans="1:10" x14ac:dyDescent="0.25">
      <c r="A552" s="3"/>
      <c r="B552" s="3"/>
      <c r="E552"/>
      <c r="F552" s="11"/>
      <c r="H552"/>
      <c r="I552"/>
      <c r="J552"/>
    </row>
    <row r="553" spans="1:10" x14ac:dyDescent="0.25">
      <c r="A553" s="3"/>
      <c r="B553" s="3"/>
      <c r="E553"/>
      <c r="F553" s="11"/>
      <c r="H553"/>
      <c r="I553"/>
      <c r="J553"/>
    </row>
    <row r="554" spans="1:10" x14ac:dyDescent="0.25">
      <c r="A554" s="3"/>
      <c r="B554" s="3"/>
      <c r="E554"/>
      <c r="F554" s="11"/>
      <c r="H554"/>
      <c r="I554"/>
      <c r="J554"/>
    </row>
    <row r="555" spans="1:10" x14ac:dyDescent="0.25">
      <c r="A555" s="3"/>
      <c r="B555" s="3"/>
      <c r="E555"/>
      <c r="F555" s="11"/>
      <c r="H555"/>
      <c r="I555"/>
      <c r="J555"/>
    </row>
    <row r="556" spans="1:10" x14ac:dyDescent="0.25">
      <c r="A556" s="3"/>
      <c r="B556" s="3"/>
      <c r="E556"/>
      <c r="F556" s="11"/>
      <c r="H556"/>
      <c r="I556"/>
      <c r="J556"/>
    </row>
    <row r="557" spans="1:10" x14ac:dyDescent="0.25">
      <c r="A557" s="3"/>
      <c r="B557" s="3"/>
      <c r="E557"/>
      <c r="F557" s="11"/>
      <c r="H557"/>
      <c r="I557"/>
      <c r="J557"/>
    </row>
    <row r="558" spans="1:10" x14ac:dyDescent="0.25">
      <c r="A558" s="3"/>
      <c r="B558" s="3"/>
      <c r="E558"/>
      <c r="F558" s="11"/>
      <c r="H558"/>
      <c r="I558"/>
      <c r="J558"/>
    </row>
    <row r="559" spans="1:10" x14ac:dyDescent="0.25">
      <c r="A559" s="3"/>
      <c r="B559" s="3"/>
      <c r="E559"/>
      <c r="F559" s="11"/>
      <c r="H559"/>
      <c r="I559"/>
      <c r="J559"/>
    </row>
    <row r="560" spans="1:10" x14ac:dyDescent="0.25">
      <c r="A560" s="3"/>
      <c r="B560" s="3"/>
      <c r="E560"/>
      <c r="F560" s="11"/>
      <c r="H560"/>
      <c r="I560"/>
      <c r="J560"/>
    </row>
    <row r="561" spans="1:10" x14ac:dyDescent="0.25">
      <c r="A561" s="3"/>
      <c r="B561" s="3"/>
      <c r="E561"/>
      <c r="F561" s="11"/>
      <c r="H561"/>
      <c r="I561"/>
      <c r="J561"/>
    </row>
    <row r="562" spans="1:10" x14ac:dyDescent="0.25">
      <c r="A562" s="3"/>
      <c r="B562" s="3"/>
      <c r="E562"/>
      <c r="F562" s="11"/>
      <c r="H562"/>
      <c r="I562"/>
      <c r="J562"/>
    </row>
    <row r="563" spans="1:10" x14ac:dyDescent="0.25">
      <c r="A563" s="3"/>
      <c r="B563" s="3"/>
      <c r="E563"/>
      <c r="F563" s="11"/>
      <c r="H563"/>
      <c r="I563"/>
      <c r="J563"/>
    </row>
    <row r="564" spans="1:10" x14ac:dyDescent="0.25">
      <c r="A564" s="3"/>
      <c r="B564" s="3"/>
      <c r="E564"/>
      <c r="F564" s="11"/>
      <c r="H564"/>
      <c r="I564"/>
      <c r="J564"/>
    </row>
    <row r="565" spans="1:10" x14ac:dyDescent="0.25">
      <c r="A565" s="3"/>
      <c r="B565" s="3"/>
      <c r="E565"/>
      <c r="F565" s="11"/>
      <c r="H565"/>
      <c r="I565"/>
      <c r="J565"/>
    </row>
    <row r="566" spans="1:10" x14ac:dyDescent="0.25">
      <c r="A566" s="3"/>
      <c r="B566" s="3"/>
      <c r="E566"/>
      <c r="F566" s="11"/>
      <c r="H566"/>
      <c r="I566"/>
      <c r="J566"/>
    </row>
    <row r="567" spans="1:10" x14ac:dyDescent="0.25">
      <c r="A567" s="3"/>
      <c r="B567" s="3"/>
      <c r="E567"/>
      <c r="F567" s="11"/>
      <c r="H567"/>
      <c r="I567"/>
      <c r="J567"/>
    </row>
    <row r="568" spans="1:10" x14ac:dyDescent="0.25">
      <c r="A568" s="3"/>
      <c r="B568" s="3"/>
      <c r="E568"/>
      <c r="F568" s="11"/>
      <c r="H568"/>
      <c r="I568"/>
      <c r="J568"/>
    </row>
    <row r="569" spans="1:10" x14ac:dyDescent="0.25">
      <c r="A569" s="3"/>
      <c r="B569" s="3"/>
      <c r="E569"/>
      <c r="F569" s="11"/>
      <c r="H569"/>
      <c r="I569"/>
      <c r="J569"/>
    </row>
    <row r="570" spans="1:10" x14ac:dyDescent="0.25">
      <c r="A570" s="3"/>
      <c r="B570" s="3"/>
      <c r="E570"/>
      <c r="F570" s="11"/>
      <c r="H570"/>
      <c r="I570"/>
      <c r="J570"/>
    </row>
    <row r="571" spans="1:10" x14ac:dyDescent="0.25">
      <c r="A571" s="3"/>
      <c r="B571" s="3"/>
      <c r="E571"/>
      <c r="F571" s="11"/>
      <c r="H571"/>
      <c r="I571"/>
      <c r="J571"/>
    </row>
    <row r="572" spans="1:10" x14ac:dyDescent="0.25">
      <c r="A572" s="3"/>
      <c r="B572" s="3"/>
      <c r="E572"/>
      <c r="F572" s="11"/>
      <c r="H572"/>
      <c r="I572"/>
      <c r="J572"/>
    </row>
    <row r="573" spans="1:10" x14ac:dyDescent="0.25">
      <c r="A573" s="3"/>
      <c r="B573" s="3"/>
      <c r="E573"/>
      <c r="F573" s="11"/>
      <c r="H573"/>
      <c r="I573"/>
      <c r="J573"/>
    </row>
    <row r="574" spans="1:10" x14ac:dyDescent="0.25">
      <c r="A574" s="3"/>
      <c r="B574" s="3"/>
      <c r="E574"/>
      <c r="F574" s="11"/>
      <c r="H574"/>
      <c r="I574"/>
      <c r="J574"/>
    </row>
    <row r="575" spans="1:10" x14ac:dyDescent="0.25">
      <c r="A575" s="3"/>
      <c r="B575" s="3"/>
      <c r="E575"/>
      <c r="F575" s="11"/>
      <c r="H575"/>
      <c r="I575"/>
      <c r="J575"/>
    </row>
    <row r="576" spans="1:10" x14ac:dyDescent="0.25">
      <c r="A576" s="3"/>
      <c r="B576" s="3"/>
      <c r="E576"/>
      <c r="F576" s="11"/>
      <c r="H576"/>
      <c r="I576"/>
      <c r="J576"/>
    </row>
    <row r="577" spans="1:10" x14ac:dyDescent="0.25">
      <c r="A577" s="3"/>
      <c r="B577" s="3"/>
      <c r="E577"/>
      <c r="F577" s="11"/>
      <c r="H577"/>
      <c r="I577"/>
      <c r="J577"/>
    </row>
    <row r="578" spans="1:10" x14ac:dyDescent="0.25">
      <c r="A578" s="3"/>
      <c r="B578" s="3"/>
      <c r="E578"/>
      <c r="F578" s="11"/>
      <c r="H578"/>
      <c r="I578"/>
      <c r="J578"/>
    </row>
    <row r="579" spans="1:10" x14ac:dyDescent="0.25">
      <c r="A579" s="3"/>
      <c r="B579" s="3"/>
      <c r="E579"/>
      <c r="F579" s="11"/>
      <c r="H579"/>
      <c r="I579"/>
      <c r="J579"/>
    </row>
    <row r="580" spans="1:10" x14ac:dyDescent="0.25">
      <c r="A580" s="3"/>
      <c r="B580" s="3"/>
      <c r="E580"/>
      <c r="F580" s="11"/>
      <c r="H580"/>
      <c r="I580"/>
      <c r="J580"/>
    </row>
    <row r="581" spans="1:10" x14ac:dyDescent="0.25">
      <c r="A581" s="3"/>
      <c r="B581" s="3"/>
      <c r="E581"/>
      <c r="F581" s="11"/>
      <c r="H581"/>
      <c r="I581"/>
      <c r="J581"/>
    </row>
    <row r="582" spans="1:10" x14ac:dyDescent="0.25">
      <c r="A582" s="3"/>
      <c r="B582" s="3"/>
      <c r="E582"/>
      <c r="F582" s="11"/>
      <c r="H582"/>
      <c r="I582"/>
      <c r="J582"/>
    </row>
    <row r="583" spans="1:10" x14ac:dyDescent="0.25">
      <c r="A583" s="3"/>
      <c r="B583" s="3"/>
      <c r="E583"/>
      <c r="F583" s="11"/>
      <c r="H583"/>
      <c r="I583"/>
      <c r="J583"/>
    </row>
    <row r="584" spans="1:10" x14ac:dyDescent="0.25">
      <c r="A584" s="3"/>
      <c r="B584" s="3"/>
      <c r="E584"/>
      <c r="F584" s="11"/>
      <c r="H584"/>
      <c r="I584"/>
      <c r="J584"/>
    </row>
    <row r="585" spans="1:10" x14ac:dyDescent="0.25">
      <c r="A585" s="3"/>
      <c r="B585" s="3"/>
      <c r="E585"/>
      <c r="F585" s="11"/>
      <c r="H585"/>
      <c r="I585"/>
      <c r="J585"/>
    </row>
    <row r="586" spans="1:10" x14ac:dyDescent="0.25">
      <c r="A586" s="3"/>
      <c r="B586" s="3"/>
      <c r="E586"/>
      <c r="F586" s="11"/>
      <c r="H586"/>
      <c r="I586"/>
      <c r="J586"/>
    </row>
    <row r="587" spans="1:10" x14ac:dyDescent="0.25">
      <c r="A587" s="3"/>
      <c r="B587" s="3"/>
      <c r="E587"/>
      <c r="F587" s="11"/>
      <c r="H587"/>
      <c r="I587"/>
      <c r="J587"/>
    </row>
    <row r="588" spans="1:10" x14ac:dyDescent="0.25">
      <c r="A588" s="3"/>
      <c r="B588" s="3"/>
      <c r="E588"/>
      <c r="F588" s="11"/>
      <c r="H588"/>
      <c r="I588"/>
      <c r="J588"/>
    </row>
    <row r="589" spans="1:10" x14ac:dyDescent="0.25">
      <c r="A589" s="3"/>
      <c r="B589" s="3"/>
      <c r="E589"/>
      <c r="F589" s="11"/>
      <c r="H589"/>
      <c r="I589"/>
      <c r="J589"/>
    </row>
    <row r="590" spans="1:10" x14ac:dyDescent="0.25">
      <c r="A590" s="3"/>
      <c r="B590" s="3"/>
      <c r="E590"/>
      <c r="F590" s="11"/>
      <c r="H590"/>
      <c r="I590"/>
      <c r="J590"/>
    </row>
    <row r="591" spans="1:10" x14ac:dyDescent="0.25">
      <c r="A591" s="3"/>
      <c r="B591" s="3"/>
      <c r="E591"/>
      <c r="F591" s="11"/>
      <c r="H591"/>
      <c r="I591"/>
      <c r="J591"/>
    </row>
    <row r="592" spans="1:10" x14ac:dyDescent="0.25">
      <c r="A592" s="3"/>
      <c r="B592" s="3"/>
      <c r="E592"/>
      <c r="F592" s="11"/>
      <c r="H592"/>
      <c r="I592"/>
      <c r="J592"/>
    </row>
    <row r="593" spans="1:10" x14ac:dyDescent="0.25">
      <c r="A593" s="3"/>
      <c r="B593" s="3"/>
      <c r="E593"/>
      <c r="F593" s="11"/>
      <c r="H593"/>
      <c r="I593"/>
      <c r="J593"/>
    </row>
    <row r="594" spans="1:10" x14ac:dyDescent="0.25">
      <c r="A594" s="3"/>
      <c r="B594" s="3"/>
      <c r="E594"/>
      <c r="F594" s="11"/>
      <c r="H594"/>
      <c r="I594"/>
      <c r="J594"/>
    </row>
    <row r="595" spans="1:10" x14ac:dyDescent="0.25">
      <c r="A595" s="3"/>
      <c r="B595" s="3"/>
      <c r="E595"/>
      <c r="F595" s="11"/>
      <c r="H595"/>
      <c r="I595"/>
      <c r="J595"/>
    </row>
    <row r="596" spans="1:10" x14ac:dyDescent="0.25">
      <c r="A596" s="3"/>
      <c r="B596" s="3"/>
      <c r="E596"/>
      <c r="F596" s="11"/>
      <c r="H596"/>
      <c r="I596"/>
      <c r="J596"/>
    </row>
    <row r="597" spans="1:10" x14ac:dyDescent="0.25">
      <c r="A597" s="3"/>
      <c r="B597" s="3"/>
      <c r="E597"/>
      <c r="F597" s="11"/>
      <c r="H597"/>
      <c r="I597"/>
      <c r="J597"/>
    </row>
    <row r="598" spans="1:10" x14ac:dyDescent="0.25">
      <c r="A598" s="3"/>
      <c r="B598" s="3"/>
      <c r="E598"/>
      <c r="F598" s="11"/>
      <c r="H598"/>
      <c r="I598"/>
      <c r="J598"/>
    </row>
    <row r="599" spans="1:10" x14ac:dyDescent="0.25">
      <c r="A599" s="3"/>
      <c r="B599" s="3"/>
      <c r="E599"/>
      <c r="F599" s="11"/>
      <c r="H599"/>
      <c r="I599"/>
      <c r="J599"/>
    </row>
    <row r="600" spans="1:10" x14ac:dyDescent="0.25">
      <c r="A600" s="3"/>
      <c r="B600" s="3"/>
      <c r="E600"/>
      <c r="F600" s="11"/>
      <c r="H600"/>
      <c r="I600"/>
      <c r="J600"/>
    </row>
    <row r="601" spans="1:10" x14ac:dyDescent="0.25">
      <c r="A601" s="3"/>
      <c r="B601" s="3"/>
      <c r="E601"/>
      <c r="F601" s="11"/>
      <c r="H601"/>
      <c r="I601"/>
      <c r="J601"/>
    </row>
    <row r="602" spans="1:10" x14ac:dyDescent="0.25">
      <c r="A602" s="3"/>
      <c r="B602" s="3"/>
      <c r="E602"/>
      <c r="F602" s="11"/>
      <c r="H602"/>
      <c r="I602"/>
      <c r="J602"/>
    </row>
    <row r="603" spans="1:10" x14ac:dyDescent="0.25">
      <c r="A603" s="3"/>
      <c r="B603" s="3"/>
      <c r="E603"/>
      <c r="F603" s="11"/>
      <c r="H603"/>
      <c r="I603"/>
      <c r="J603"/>
    </row>
    <row r="604" spans="1:10" x14ac:dyDescent="0.25">
      <c r="A604" s="3"/>
      <c r="B604" s="3"/>
      <c r="E604"/>
      <c r="F604" s="11"/>
      <c r="H604"/>
      <c r="I604"/>
      <c r="J604"/>
    </row>
    <row r="605" spans="1:10" x14ac:dyDescent="0.25">
      <c r="A605" s="3"/>
      <c r="B605" s="3"/>
      <c r="E605"/>
      <c r="F605" s="11"/>
      <c r="H605"/>
      <c r="I605"/>
      <c r="J605"/>
    </row>
    <row r="606" spans="1:10" x14ac:dyDescent="0.25">
      <c r="A606" s="3"/>
      <c r="B606" s="3"/>
      <c r="E606"/>
      <c r="F606" s="11"/>
      <c r="H606"/>
      <c r="I606"/>
      <c r="J606"/>
    </row>
    <row r="607" spans="1:10" x14ac:dyDescent="0.25">
      <c r="A607" s="3"/>
      <c r="B607" s="3"/>
      <c r="E607"/>
      <c r="F607" s="11"/>
      <c r="H607"/>
      <c r="I607"/>
      <c r="J607"/>
    </row>
    <row r="608" spans="1:10" x14ac:dyDescent="0.25">
      <c r="A608" s="3"/>
      <c r="B608" s="3"/>
      <c r="E608"/>
      <c r="F608" s="11"/>
      <c r="H608"/>
      <c r="I608"/>
      <c r="J608"/>
    </row>
    <row r="609" spans="1:10" x14ac:dyDescent="0.25">
      <c r="A609" s="3"/>
      <c r="B609" s="3"/>
      <c r="E609"/>
      <c r="F609" s="11"/>
      <c r="H609"/>
      <c r="I609"/>
      <c r="J609"/>
    </row>
    <row r="610" spans="1:10" x14ac:dyDescent="0.25">
      <c r="A610" s="3"/>
      <c r="B610" s="3"/>
      <c r="E610"/>
      <c r="F610" s="11"/>
      <c r="H610"/>
      <c r="I610"/>
      <c r="J610"/>
    </row>
    <row r="611" spans="1:10" x14ac:dyDescent="0.25">
      <c r="A611" s="3"/>
      <c r="B611" s="3"/>
      <c r="E611"/>
      <c r="F611" s="11"/>
      <c r="H611"/>
      <c r="I611"/>
      <c r="J611"/>
    </row>
    <row r="612" spans="1:10" x14ac:dyDescent="0.25">
      <c r="A612" s="3"/>
      <c r="B612" s="3"/>
      <c r="E612"/>
      <c r="F612" s="11"/>
      <c r="H612"/>
      <c r="I612"/>
      <c r="J612"/>
    </row>
    <row r="613" spans="1:10" x14ac:dyDescent="0.25">
      <c r="A613" s="3"/>
      <c r="B613" s="3"/>
      <c r="E613"/>
      <c r="F613" s="11"/>
      <c r="H613"/>
      <c r="I613"/>
      <c r="J613"/>
    </row>
    <row r="614" spans="1:10" x14ac:dyDescent="0.25">
      <c r="A614" s="3"/>
      <c r="B614" s="3"/>
      <c r="E614"/>
      <c r="F614" s="11"/>
      <c r="H614"/>
      <c r="I614"/>
      <c r="J614"/>
    </row>
    <row r="615" spans="1:10" x14ac:dyDescent="0.25">
      <c r="A615" s="3"/>
      <c r="B615" s="3"/>
      <c r="E615"/>
      <c r="F615" s="11"/>
      <c r="H615"/>
      <c r="I615"/>
      <c r="J615"/>
    </row>
    <row r="616" spans="1:10" x14ac:dyDescent="0.25">
      <c r="A616" s="3"/>
      <c r="B616" s="3"/>
      <c r="E616"/>
      <c r="F616" s="11"/>
      <c r="H616"/>
      <c r="I616"/>
      <c r="J616"/>
    </row>
    <row r="617" spans="1:10" x14ac:dyDescent="0.25">
      <c r="A617" s="3"/>
      <c r="B617" s="3"/>
      <c r="E617"/>
      <c r="F617" s="11"/>
      <c r="H617"/>
      <c r="I617"/>
      <c r="J617"/>
    </row>
    <row r="618" spans="1:10" x14ac:dyDescent="0.25">
      <c r="A618" s="3"/>
      <c r="B618" s="3"/>
      <c r="E618"/>
      <c r="F618" s="11"/>
      <c r="H618"/>
      <c r="I618"/>
      <c r="J618"/>
    </row>
    <row r="619" spans="1:10" x14ac:dyDescent="0.25">
      <c r="A619" s="3"/>
      <c r="B619" s="3"/>
      <c r="E619"/>
      <c r="F619" s="11"/>
      <c r="H619"/>
      <c r="I619"/>
      <c r="J619"/>
    </row>
    <row r="620" spans="1:10" x14ac:dyDescent="0.25">
      <c r="A620" s="3"/>
      <c r="B620" s="3"/>
      <c r="E620"/>
      <c r="F620" s="11"/>
      <c r="H620"/>
      <c r="I620"/>
      <c r="J620"/>
    </row>
    <row r="621" spans="1:10" x14ac:dyDescent="0.25">
      <c r="A621" s="3"/>
      <c r="B621" s="3"/>
      <c r="E621"/>
      <c r="F621" s="11"/>
      <c r="H621"/>
      <c r="I621"/>
      <c r="J621"/>
    </row>
    <row r="622" spans="1:10" x14ac:dyDescent="0.25">
      <c r="A622" s="3"/>
      <c r="B622" s="3"/>
      <c r="E622"/>
      <c r="F622" s="11"/>
      <c r="H622"/>
      <c r="I622"/>
      <c r="J622"/>
    </row>
    <row r="623" spans="1:10" x14ac:dyDescent="0.25">
      <c r="A623" s="3"/>
      <c r="B623" s="3"/>
      <c r="E623"/>
      <c r="F623" s="11"/>
      <c r="H623"/>
      <c r="I623"/>
      <c r="J623"/>
    </row>
    <row r="624" spans="1:10" x14ac:dyDescent="0.25">
      <c r="A624" s="3"/>
      <c r="B624" s="3"/>
      <c r="E624"/>
      <c r="F624" s="11"/>
      <c r="H624"/>
      <c r="I624"/>
      <c r="J624"/>
    </row>
    <row r="625" spans="1:10" x14ac:dyDescent="0.25">
      <c r="A625" s="3"/>
      <c r="B625" s="3"/>
      <c r="E625"/>
      <c r="F625" s="11"/>
      <c r="H625"/>
      <c r="I625"/>
      <c r="J625"/>
    </row>
    <row r="626" spans="1:10" x14ac:dyDescent="0.25">
      <c r="A626" s="3"/>
      <c r="B626" s="3"/>
      <c r="E626"/>
      <c r="F626" s="11"/>
      <c r="H626"/>
      <c r="I626"/>
      <c r="J626"/>
    </row>
    <row r="627" spans="1:10" x14ac:dyDescent="0.25">
      <c r="A627" s="3"/>
      <c r="B627" s="3"/>
      <c r="E627"/>
      <c r="F627" s="11"/>
      <c r="H627"/>
      <c r="I627"/>
      <c r="J627"/>
    </row>
    <row r="628" spans="1:10" x14ac:dyDescent="0.25">
      <c r="A628" s="3"/>
      <c r="B628" s="3"/>
      <c r="E628"/>
      <c r="F628" s="11"/>
      <c r="H628"/>
      <c r="I628"/>
      <c r="J628"/>
    </row>
    <row r="629" spans="1:10" x14ac:dyDescent="0.25">
      <c r="A629" s="3"/>
      <c r="B629" s="3"/>
      <c r="E629"/>
      <c r="F629" s="11"/>
      <c r="H629"/>
      <c r="I629"/>
      <c r="J629"/>
    </row>
    <row r="630" spans="1:10" x14ac:dyDescent="0.25">
      <c r="A630" s="3"/>
      <c r="B630" s="3"/>
      <c r="E630"/>
      <c r="F630" s="11"/>
      <c r="H630"/>
      <c r="I630"/>
      <c r="J630"/>
    </row>
    <row r="631" spans="1:10" x14ac:dyDescent="0.25">
      <c r="A631" s="3"/>
      <c r="B631" s="3"/>
      <c r="E631"/>
      <c r="F631" s="11"/>
      <c r="H631"/>
      <c r="I631"/>
      <c r="J631"/>
    </row>
    <row r="632" spans="1:10" x14ac:dyDescent="0.25">
      <c r="A632" s="3"/>
      <c r="B632" s="3"/>
      <c r="E632"/>
      <c r="F632" s="11"/>
      <c r="H632"/>
      <c r="I632"/>
      <c r="J632"/>
    </row>
    <row r="633" spans="1:10" x14ac:dyDescent="0.25">
      <c r="A633" s="3"/>
      <c r="B633" s="3"/>
      <c r="E633"/>
      <c r="F633" s="11"/>
      <c r="H633"/>
      <c r="I633"/>
      <c r="J633"/>
    </row>
    <row r="634" spans="1:10" x14ac:dyDescent="0.25">
      <c r="A634" s="3"/>
      <c r="B634" s="3"/>
      <c r="E634"/>
      <c r="F634" s="11"/>
      <c r="H634"/>
      <c r="I634"/>
      <c r="J634"/>
    </row>
    <row r="635" spans="1:10" x14ac:dyDescent="0.25">
      <c r="A635" s="3"/>
      <c r="B635" s="3"/>
      <c r="E635"/>
      <c r="F635" s="11"/>
      <c r="H635"/>
      <c r="I635"/>
      <c r="J635"/>
    </row>
    <row r="636" spans="1:10" x14ac:dyDescent="0.25">
      <c r="A636" s="3"/>
      <c r="B636" s="3"/>
      <c r="E636"/>
      <c r="F636" s="11"/>
      <c r="H636"/>
      <c r="I636"/>
      <c r="J636"/>
    </row>
    <row r="637" spans="1:10" x14ac:dyDescent="0.25">
      <c r="A637" s="3"/>
      <c r="B637" s="3"/>
      <c r="E637"/>
      <c r="F637" s="11"/>
      <c r="H637"/>
      <c r="I637"/>
      <c r="J637"/>
    </row>
    <row r="638" spans="1:10" x14ac:dyDescent="0.25">
      <c r="A638" s="3"/>
      <c r="B638" s="3"/>
      <c r="E638"/>
      <c r="F638" s="11"/>
      <c r="H638"/>
      <c r="I638"/>
      <c r="J638"/>
    </row>
    <row r="639" spans="1:10" x14ac:dyDescent="0.25">
      <c r="A639" s="3"/>
      <c r="B639" s="3"/>
      <c r="E639"/>
      <c r="F639" s="11"/>
      <c r="H639"/>
      <c r="I639"/>
      <c r="J639"/>
    </row>
    <row r="640" spans="1:10" x14ac:dyDescent="0.25">
      <c r="A640" s="3"/>
      <c r="B640" s="3"/>
      <c r="E640"/>
      <c r="F640" s="11"/>
      <c r="H640"/>
      <c r="I640"/>
      <c r="J640"/>
    </row>
    <row r="641" spans="1:10" x14ac:dyDescent="0.25">
      <c r="A641" s="3"/>
      <c r="B641" s="3"/>
      <c r="E641"/>
      <c r="F641" s="11"/>
      <c r="H641"/>
      <c r="I641"/>
      <c r="J641"/>
    </row>
    <row r="642" spans="1:10" x14ac:dyDescent="0.25">
      <c r="A642" s="3"/>
      <c r="B642" s="3"/>
      <c r="E642"/>
      <c r="F642" s="11"/>
      <c r="H642"/>
      <c r="I642"/>
      <c r="J642"/>
    </row>
    <row r="643" spans="1:10" x14ac:dyDescent="0.25">
      <c r="A643" s="3"/>
      <c r="B643" s="3"/>
      <c r="E643"/>
      <c r="F643" s="11"/>
      <c r="H643"/>
      <c r="I643"/>
      <c r="J643"/>
    </row>
    <row r="644" spans="1:10" x14ac:dyDescent="0.25">
      <c r="A644" s="3"/>
      <c r="B644" s="3"/>
      <c r="E644"/>
      <c r="F644" s="11"/>
      <c r="H644"/>
      <c r="I644"/>
      <c r="J644"/>
    </row>
    <row r="645" spans="1:10" x14ac:dyDescent="0.25">
      <c r="A645" s="3"/>
      <c r="B645" s="3"/>
      <c r="E645"/>
      <c r="F645" s="11"/>
      <c r="H645"/>
      <c r="I645"/>
      <c r="J645"/>
    </row>
    <row r="646" spans="1:10" x14ac:dyDescent="0.25">
      <c r="A646" s="3"/>
      <c r="B646" s="3"/>
      <c r="E646"/>
      <c r="F646" s="11"/>
      <c r="H646"/>
      <c r="I646"/>
      <c r="J646"/>
    </row>
    <row r="647" spans="1:10" x14ac:dyDescent="0.25">
      <c r="A647" s="3"/>
      <c r="B647" s="3"/>
      <c r="E647"/>
      <c r="F647" s="11"/>
      <c r="H647"/>
      <c r="I647"/>
      <c r="J647"/>
    </row>
    <row r="648" spans="1:10" x14ac:dyDescent="0.25">
      <c r="A648" s="3"/>
      <c r="B648" s="3"/>
      <c r="E648"/>
      <c r="F648" s="11"/>
      <c r="H648"/>
      <c r="I648"/>
      <c r="J648"/>
    </row>
    <row r="649" spans="1:10" x14ac:dyDescent="0.25">
      <c r="A649" s="3"/>
      <c r="B649" s="3"/>
      <c r="E649"/>
      <c r="F649" s="11"/>
      <c r="H649"/>
      <c r="I649"/>
      <c r="J649"/>
    </row>
    <row r="650" spans="1:10" x14ac:dyDescent="0.25">
      <c r="A650" s="3"/>
      <c r="B650" s="3"/>
      <c r="E650"/>
      <c r="F650" s="11"/>
      <c r="H650"/>
      <c r="I650"/>
      <c r="J650"/>
    </row>
    <row r="651" spans="1:10" x14ac:dyDescent="0.25">
      <c r="A651" s="3"/>
      <c r="B651" s="3"/>
      <c r="E651"/>
      <c r="F651" s="11"/>
      <c r="H651"/>
      <c r="I651"/>
      <c r="J651"/>
    </row>
    <row r="652" spans="1:10" x14ac:dyDescent="0.25">
      <c r="A652" s="3"/>
      <c r="B652" s="3"/>
      <c r="E652"/>
      <c r="F652" s="11"/>
      <c r="H652"/>
      <c r="I652"/>
      <c r="J652"/>
    </row>
    <row r="653" spans="1:10" x14ac:dyDescent="0.25">
      <c r="A653" s="3"/>
      <c r="B653" s="3"/>
      <c r="E653"/>
      <c r="F653" s="11"/>
      <c r="H653"/>
      <c r="I653"/>
      <c r="J653"/>
    </row>
    <row r="654" spans="1:10" x14ac:dyDescent="0.25">
      <c r="A654" s="3"/>
      <c r="B654" s="3"/>
      <c r="E654"/>
      <c r="F654" s="11"/>
      <c r="H654"/>
      <c r="I654"/>
      <c r="J654"/>
    </row>
    <row r="655" spans="1:10" x14ac:dyDescent="0.25">
      <c r="A655" s="3"/>
      <c r="B655" s="3"/>
      <c r="E655"/>
      <c r="F655" s="11"/>
      <c r="H655"/>
      <c r="I655"/>
      <c r="J655"/>
    </row>
    <row r="656" spans="1:10" x14ac:dyDescent="0.25">
      <c r="A656" s="3"/>
      <c r="B656" s="3"/>
      <c r="E656"/>
      <c r="F656" s="11"/>
      <c r="H656"/>
      <c r="I656"/>
      <c r="J656"/>
    </row>
    <row r="657" spans="1:10" x14ac:dyDescent="0.25">
      <c r="A657" s="3"/>
      <c r="B657" s="3"/>
      <c r="E657"/>
      <c r="F657" s="11"/>
      <c r="H657"/>
      <c r="I657"/>
      <c r="J657"/>
    </row>
    <row r="658" spans="1:10" x14ac:dyDescent="0.25">
      <c r="A658" s="3"/>
      <c r="B658" s="3"/>
      <c r="E658"/>
      <c r="F658" s="11"/>
      <c r="H658"/>
      <c r="I658"/>
      <c r="J658"/>
    </row>
    <row r="659" spans="1:10" x14ac:dyDescent="0.25">
      <c r="A659" s="3"/>
      <c r="B659" s="3"/>
      <c r="E659"/>
      <c r="F659" s="11"/>
      <c r="H659"/>
      <c r="I659"/>
      <c r="J659"/>
    </row>
    <row r="660" spans="1:10" x14ac:dyDescent="0.25">
      <c r="A660" s="3"/>
      <c r="B660" s="3"/>
      <c r="E660"/>
      <c r="F660" s="11"/>
      <c r="H660"/>
      <c r="I660"/>
      <c r="J660"/>
    </row>
  </sheetData>
  <pageMargins left="0.25" right="0.25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B41E5-735B-4AD4-B29B-041F105DD3E4}">
  <dimension ref="A1:E47"/>
  <sheetViews>
    <sheetView showGridLines="0" workbookViewId="0">
      <pane ySplit="3" topLeftCell="A13" activePane="bottomLeft" state="frozen"/>
      <selection pane="bottomLeft" activeCell="C57" sqref="C57"/>
    </sheetView>
  </sheetViews>
  <sheetFormatPr defaultRowHeight="15" x14ac:dyDescent="0.25"/>
  <cols>
    <col min="1" max="1" width="32.85546875" style="3" customWidth="1"/>
    <col min="2" max="3" width="13.7109375" style="3" customWidth="1"/>
    <col min="4" max="4" width="11.85546875" style="3" bestFit="1" customWidth="1"/>
    <col min="5" max="5" width="5.85546875" style="3" bestFit="1" customWidth="1"/>
    <col min="6" max="16384" width="9.140625" style="3"/>
  </cols>
  <sheetData>
    <row r="1" spans="1:5" x14ac:dyDescent="0.25">
      <c r="A1" s="16" t="s">
        <v>266</v>
      </c>
      <c r="B1" s="17"/>
      <c r="C1" s="17"/>
      <c r="D1" s="17"/>
      <c r="E1" s="17"/>
    </row>
    <row r="2" spans="1:5" x14ac:dyDescent="0.25">
      <c r="A2" s="18"/>
      <c r="B2" s="19"/>
      <c r="C2" s="19"/>
      <c r="D2" s="19"/>
      <c r="E2" s="19"/>
    </row>
    <row r="3" spans="1:5" ht="34.5" x14ac:dyDescent="0.25">
      <c r="A3" s="20" t="s">
        <v>224</v>
      </c>
      <c r="B3" s="21" t="s">
        <v>225</v>
      </c>
      <c r="C3" s="22" t="s">
        <v>226</v>
      </c>
      <c r="D3" s="22" t="s">
        <v>227</v>
      </c>
      <c r="E3" s="23" t="s">
        <v>228</v>
      </c>
    </row>
    <row r="4" spans="1:5" x14ac:dyDescent="0.25">
      <c r="A4" s="24" t="s">
        <v>229</v>
      </c>
      <c r="B4" s="25"/>
      <c r="C4" s="25"/>
      <c r="D4" s="25"/>
      <c r="E4" s="25"/>
    </row>
    <row r="5" spans="1:5" x14ac:dyDescent="0.25">
      <c r="A5" s="26" t="s">
        <v>230</v>
      </c>
      <c r="B5" s="25">
        <f>353424264+1708000</f>
        <v>355132264</v>
      </c>
      <c r="C5" s="25">
        <v>1250000000</v>
      </c>
      <c r="D5" s="25">
        <f t="shared" ref="D5:D11" si="0">C5-B5</f>
        <v>894867736</v>
      </c>
      <c r="E5" s="27">
        <f t="shared" ref="E5:E11" si="1">IFERROR(B5/C5,"")</f>
        <v>0.2841058112</v>
      </c>
    </row>
    <row r="6" spans="1:5" x14ac:dyDescent="0.25">
      <c r="A6" s="26" t="s">
        <v>231</v>
      </c>
      <c r="B6" s="25"/>
      <c r="C6" s="25">
        <v>25000000</v>
      </c>
      <c r="D6" s="25">
        <f t="shared" si="0"/>
        <v>25000000</v>
      </c>
      <c r="E6" s="27">
        <f t="shared" si="1"/>
        <v>0</v>
      </c>
    </row>
    <row r="7" spans="1:5" x14ac:dyDescent="0.25">
      <c r="A7" s="26" t="s">
        <v>232</v>
      </c>
      <c r="B7" s="25"/>
      <c r="C7" s="25">
        <v>5000000</v>
      </c>
      <c r="D7" s="25">
        <f t="shared" si="0"/>
        <v>5000000</v>
      </c>
      <c r="E7" s="27">
        <f t="shared" si="1"/>
        <v>0</v>
      </c>
    </row>
    <row r="8" spans="1:5" x14ac:dyDescent="0.25">
      <c r="A8" s="26" t="s">
        <v>233</v>
      </c>
      <c r="B8" s="25">
        <v>34720572</v>
      </c>
      <c r="C8" s="25">
        <v>100000000</v>
      </c>
      <c r="D8" s="25">
        <f t="shared" si="0"/>
        <v>65279428</v>
      </c>
      <c r="E8" s="27">
        <f t="shared" si="1"/>
        <v>0.34720572</v>
      </c>
    </row>
    <row r="9" spans="1:5" x14ac:dyDescent="0.25">
      <c r="A9" s="28" t="s">
        <v>234</v>
      </c>
      <c r="B9" s="25">
        <v>3074108</v>
      </c>
      <c r="C9" s="25">
        <v>65000000</v>
      </c>
      <c r="D9" s="25">
        <f t="shared" si="0"/>
        <v>61925892</v>
      </c>
      <c r="E9" s="27">
        <f t="shared" si="1"/>
        <v>4.7293969230769228E-2</v>
      </c>
    </row>
    <row r="10" spans="1:5" x14ac:dyDescent="0.25">
      <c r="A10" s="26" t="s">
        <v>235</v>
      </c>
      <c r="B10" s="25">
        <v>18506759</v>
      </c>
      <c r="C10" s="25">
        <v>13000000</v>
      </c>
      <c r="D10" s="25">
        <f t="shared" si="0"/>
        <v>-5506759</v>
      </c>
      <c r="E10" s="27">
        <f t="shared" si="1"/>
        <v>1.4235968461538462</v>
      </c>
    </row>
    <row r="11" spans="1:5" x14ac:dyDescent="0.25">
      <c r="A11" s="26" t="s">
        <v>236</v>
      </c>
      <c r="B11" s="25"/>
      <c r="C11" s="25">
        <v>30000000</v>
      </c>
      <c r="D11" s="25">
        <f t="shared" si="0"/>
        <v>30000000</v>
      </c>
      <c r="E11" s="27">
        <f t="shared" si="1"/>
        <v>0</v>
      </c>
    </row>
    <row r="12" spans="1:5" x14ac:dyDescent="0.25">
      <c r="A12" s="26" t="s">
        <v>237</v>
      </c>
      <c r="B12" s="25"/>
      <c r="C12" s="25">
        <v>47000000</v>
      </c>
      <c r="D12" s="25">
        <f t="shared" ref="D12:D23" si="2">C12-B12</f>
        <v>47000000</v>
      </c>
      <c r="E12" s="27">
        <f t="shared" ref="E12:E23" si="3">IFERROR(B12/C12,"")</f>
        <v>0</v>
      </c>
    </row>
    <row r="13" spans="1:5" x14ac:dyDescent="0.25">
      <c r="A13" s="26" t="s">
        <v>238</v>
      </c>
      <c r="B13" s="25">
        <v>536611</v>
      </c>
      <c r="C13" s="25">
        <v>30000000</v>
      </c>
      <c r="D13" s="25">
        <f t="shared" si="2"/>
        <v>29463389</v>
      </c>
      <c r="E13" s="27">
        <f t="shared" si="3"/>
        <v>1.7887033333333333E-2</v>
      </c>
    </row>
    <row r="14" spans="1:5" x14ac:dyDescent="0.25">
      <c r="A14" s="26" t="s">
        <v>239</v>
      </c>
      <c r="B14" s="25">
        <v>7459525</v>
      </c>
      <c r="C14" s="25">
        <v>15000000</v>
      </c>
      <c r="D14" s="25">
        <f t="shared" si="2"/>
        <v>7540475</v>
      </c>
      <c r="E14" s="27">
        <f t="shared" si="3"/>
        <v>0.49730166666666664</v>
      </c>
    </row>
    <row r="15" spans="1:5" x14ac:dyDescent="0.25">
      <c r="A15" s="26" t="s">
        <v>240</v>
      </c>
      <c r="B15" s="25"/>
      <c r="C15" s="25">
        <v>16000000</v>
      </c>
      <c r="D15" s="25">
        <f t="shared" si="2"/>
        <v>16000000</v>
      </c>
      <c r="E15" s="27">
        <f t="shared" si="3"/>
        <v>0</v>
      </c>
    </row>
    <row r="16" spans="1:5" x14ac:dyDescent="0.25">
      <c r="A16" s="26" t="s">
        <v>241</v>
      </c>
      <c r="B16" s="25"/>
      <c r="C16" s="25">
        <v>15000000</v>
      </c>
      <c r="D16" s="25">
        <f t="shared" si="2"/>
        <v>15000000</v>
      </c>
      <c r="E16" s="27">
        <f t="shared" si="3"/>
        <v>0</v>
      </c>
    </row>
    <row r="17" spans="1:5" x14ac:dyDescent="0.25">
      <c r="A17" s="26" t="s">
        <v>242</v>
      </c>
      <c r="B17" s="25">
        <v>3058170</v>
      </c>
      <c r="C17" s="25">
        <v>10000000</v>
      </c>
      <c r="D17" s="25">
        <f t="shared" si="2"/>
        <v>6941830</v>
      </c>
      <c r="E17" s="27">
        <f t="shared" si="3"/>
        <v>0.30581700000000001</v>
      </c>
    </row>
    <row r="18" spans="1:5" x14ac:dyDescent="0.25">
      <c r="A18" s="26" t="s">
        <v>243</v>
      </c>
      <c r="B18" s="25"/>
      <c r="C18" s="25">
        <v>10000000</v>
      </c>
      <c r="D18" s="25">
        <f t="shared" si="2"/>
        <v>10000000</v>
      </c>
      <c r="E18" s="27">
        <f t="shared" si="3"/>
        <v>0</v>
      </c>
    </row>
    <row r="19" spans="1:5" x14ac:dyDescent="0.25">
      <c r="A19" s="26" t="s">
        <v>244</v>
      </c>
      <c r="B19" s="25">
        <v>280900</v>
      </c>
      <c r="C19" s="25">
        <v>25000000</v>
      </c>
      <c r="D19" s="25">
        <f t="shared" si="2"/>
        <v>24719100</v>
      </c>
      <c r="E19" s="27">
        <f t="shared" si="3"/>
        <v>1.1235999999999999E-2</v>
      </c>
    </row>
    <row r="20" spans="1:5" x14ac:dyDescent="0.25">
      <c r="A20" s="26" t="s">
        <v>245</v>
      </c>
      <c r="B20" s="25">
        <v>1163290</v>
      </c>
      <c r="C20" s="25">
        <v>7000000</v>
      </c>
      <c r="D20" s="25">
        <f t="shared" si="2"/>
        <v>5836710</v>
      </c>
      <c r="E20" s="27">
        <f t="shared" si="3"/>
        <v>0.1661842857142857</v>
      </c>
    </row>
    <row r="21" spans="1:5" x14ac:dyDescent="0.25">
      <c r="A21" s="26" t="s">
        <v>246</v>
      </c>
      <c r="B21" s="25">
        <v>1795212</v>
      </c>
      <c r="C21" s="25">
        <v>5000000</v>
      </c>
      <c r="D21" s="25">
        <f t="shared" si="2"/>
        <v>3204788</v>
      </c>
      <c r="E21" s="27">
        <f t="shared" si="3"/>
        <v>0.35904239999999998</v>
      </c>
    </row>
    <row r="22" spans="1:5" x14ac:dyDescent="0.25">
      <c r="A22" s="26" t="s">
        <v>247</v>
      </c>
      <c r="B22" s="25">
        <v>7236295</v>
      </c>
      <c r="C22" s="25">
        <v>5000000</v>
      </c>
      <c r="D22" s="25">
        <f t="shared" si="2"/>
        <v>-2236295</v>
      </c>
      <c r="E22" s="27">
        <f t="shared" si="3"/>
        <v>1.4472590000000001</v>
      </c>
    </row>
    <row r="23" spans="1:5" x14ac:dyDescent="0.25">
      <c r="A23" s="26" t="s">
        <v>248</v>
      </c>
      <c r="B23" s="25"/>
      <c r="C23" s="25">
        <v>4000000</v>
      </c>
      <c r="D23" s="25">
        <f t="shared" si="2"/>
        <v>4000000</v>
      </c>
      <c r="E23" s="27">
        <f t="shared" si="3"/>
        <v>0</v>
      </c>
    </row>
    <row r="24" spans="1:5" x14ac:dyDescent="0.25">
      <c r="A24" s="29" t="s">
        <v>249</v>
      </c>
      <c r="B24" s="30">
        <f>+SUM(B5:B23)</f>
        <v>432963706</v>
      </c>
      <c r="C24" s="30">
        <f>+SUM(C5:C23)</f>
        <v>1677000000</v>
      </c>
      <c r="D24" s="30">
        <f>+SUM(D5:D23)</f>
        <v>1244036294</v>
      </c>
      <c r="E24" s="31">
        <f>B24/C24</f>
        <v>0.2581775229576625</v>
      </c>
    </row>
    <row r="25" spans="1:5" ht="4.5" customHeight="1" x14ac:dyDescent="0.25">
      <c r="A25" s="28"/>
      <c r="B25" s="25"/>
      <c r="C25" s="25"/>
      <c r="D25" s="25"/>
      <c r="E25" s="25"/>
    </row>
    <row r="26" spans="1:5" x14ac:dyDescent="0.25">
      <c r="A26" s="20" t="s">
        <v>250</v>
      </c>
      <c r="B26" s="25"/>
      <c r="C26" s="25"/>
      <c r="D26" s="25"/>
      <c r="E26" s="25"/>
    </row>
    <row r="27" spans="1:5" x14ac:dyDescent="0.25">
      <c r="A27" s="28" t="s">
        <v>251</v>
      </c>
      <c r="B27" s="25">
        <f>-25330625-B29</f>
        <v>50585275</v>
      </c>
      <c r="C27" s="25">
        <v>411000000</v>
      </c>
      <c r="D27" s="25">
        <f>C27-B27</f>
        <v>360414725</v>
      </c>
      <c r="E27" s="27">
        <f>IFERROR(B27/C27,"")</f>
        <v>0.12307852798053528</v>
      </c>
    </row>
    <row r="28" spans="1:5" x14ac:dyDescent="0.25">
      <c r="A28" s="28" t="s">
        <v>252</v>
      </c>
      <c r="B28" s="25"/>
      <c r="C28" s="25">
        <v>55000000</v>
      </c>
      <c r="D28" s="25">
        <f>C28-B28</f>
        <v>55000000</v>
      </c>
      <c r="E28" s="27">
        <f>IFERROR(B28/C28,"")</f>
        <v>0</v>
      </c>
    </row>
    <row r="29" spans="1:5" x14ac:dyDescent="0.25">
      <c r="A29" s="28" t="s">
        <v>253</v>
      </c>
      <c r="B29" s="25">
        <v>-75915900</v>
      </c>
      <c r="C29" s="25">
        <v>-620000000</v>
      </c>
      <c r="D29" s="25">
        <f>C29-B29</f>
        <v>-544084100</v>
      </c>
      <c r="E29" s="27">
        <f>IFERROR(B29/C29,"")</f>
        <v>0.122445</v>
      </c>
    </row>
    <row r="30" spans="1:5" x14ac:dyDescent="0.25">
      <c r="A30" s="29" t="s">
        <v>254</v>
      </c>
      <c r="B30" s="30">
        <f>SUM(B27:B29)</f>
        <v>-25330625</v>
      </c>
      <c r="C30" s="30">
        <f t="shared" ref="C30:D30" si="4">SUM(C27:C29)</f>
        <v>-154000000</v>
      </c>
      <c r="D30" s="30">
        <f t="shared" si="4"/>
        <v>-128669375</v>
      </c>
      <c r="E30" s="31">
        <f>B30/C30</f>
        <v>0.16448457792207793</v>
      </c>
    </row>
    <row r="31" spans="1:5" ht="4.5" customHeight="1" x14ac:dyDescent="0.25">
      <c r="A31" s="28"/>
      <c r="B31" s="25"/>
      <c r="C31" s="25"/>
      <c r="D31" s="25"/>
      <c r="E31" s="25"/>
    </row>
    <row r="32" spans="1:5" x14ac:dyDescent="0.25">
      <c r="A32" s="20" t="s">
        <v>255</v>
      </c>
      <c r="B32" s="25"/>
      <c r="C32" s="25"/>
      <c r="D32" s="25"/>
      <c r="E32" s="25"/>
    </row>
    <row r="33" spans="1:5" x14ac:dyDescent="0.25">
      <c r="A33" s="28" t="s">
        <v>256</v>
      </c>
      <c r="B33" s="33">
        <v>0</v>
      </c>
      <c r="C33" s="33">
        <v>20000000</v>
      </c>
      <c r="D33" s="33">
        <f>C33-B33</f>
        <v>20000000</v>
      </c>
      <c r="E33" s="34">
        <f>IFERROR(B33/C33,"")</f>
        <v>0</v>
      </c>
    </row>
    <row r="34" spans="1:5" ht="4.5" customHeight="1" x14ac:dyDescent="0.25">
      <c r="A34" s="28"/>
      <c r="B34" s="25"/>
      <c r="C34" s="25"/>
      <c r="D34" s="25"/>
      <c r="E34" s="25"/>
    </row>
    <row r="35" spans="1:5" x14ac:dyDescent="0.25">
      <c r="A35" s="35" t="s">
        <v>257</v>
      </c>
      <c r="B35" s="36">
        <f>+B24+B30+B33</f>
        <v>407633081</v>
      </c>
      <c r="C35" s="36">
        <f>+C24+C30+C33</f>
        <v>1543000000</v>
      </c>
      <c r="D35" s="36">
        <f>C35-B35</f>
        <v>1135366919</v>
      </c>
      <c r="E35" s="31">
        <f>B35/C35</f>
        <v>0.26418216526247568</v>
      </c>
    </row>
    <row r="36" spans="1:5" ht="8.25" customHeight="1" x14ac:dyDescent="0.25">
      <c r="A36" s="42"/>
    </row>
    <row r="37" spans="1:5" x14ac:dyDescent="0.25">
      <c r="A37" s="20" t="s">
        <v>258</v>
      </c>
      <c r="B37" s="37"/>
      <c r="C37" s="37"/>
      <c r="D37" s="37"/>
      <c r="E37" s="37"/>
    </row>
    <row r="38" spans="1:5" ht="4.5" customHeight="1" x14ac:dyDescent="0.25">
      <c r="A38" s="24"/>
      <c r="B38" s="38"/>
      <c r="C38" s="38"/>
      <c r="D38" s="38"/>
      <c r="E38" s="38"/>
    </row>
    <row r="39" spans="1:5" x14ac:dyDescent="0.25">
      <c r="A39" s="28" t="s">
        <v>259</v>
      </c>
      <c r="B39" s="25">
        <v>9714950</v>
      </c>
      <c r="C39" s="25">
        <v>45000000</v>
      </c>
      <c r="D39" s="25">
        <f>C39-B39</f>
        <v>35285050</v>
      </c>
      <c r="E39" s="27">
        <f t="shared" ref="E39:E44" si="5">IFERROR(B39/C39,"")</f>
        <v>0.21588777777777779</v>
      </c>
    </row>
    <row r="40" spans="1:5" x14ac:dyDescent="0.25">
      <c r="A40" s="28" t="s">
        <v>260</v>
      </c>
      <c r="B40" s="25">
        <v>40252538</v>
      </c>
      <c r="C40" s="25">
        <v>190000000</v>
      </c>
      <c r="D40" s="25">
        <f>C40-B40</f>
        <v>149747462</v>
      </c>
      <c r="E40" s="27">
        <f t="shared" si="5"/>
        <v>0.21185546315789475</v>
      </c>
    </row>
    <row r="41" spans="1:5" x14ac:dyDescent="0.25">
      <c r="A41" s="28" t="s">
        <v>261</v>
      </c>
      <c r="B41" s="25">
        <v>19449800</v>
      </c>
      <c r="C41" s="25">
        <v>113000000</v>
      </c>
      <c r="D41" s="25">
        <f>C41-B41</f>
        <v>93550200</v>
      </c>
      <c r="E41" s="27">
        <f t="shared" si="5"/>
        <v>0.17212212389380532</v>
      </c>
    </row>
    <row r="42" spans="1:5" x14ac:dyDescent="0.25">
      <c r="A42" s="28" t="s">
        <v>262</v>
      </c>
      <c r="B42" s="32"/>
      <c r="C42" s="32">
        <v>40000000</v>
      </c>
      <c r="D42" s="32">
        <f>C42-B42</f>
        <v>40000000</v>
      </c>
      <c r="E42" s="39">
        <f t="shared" si="5"/>
        <v>0</v>
      </c>
    </row>
    <row r="43" spans="1:5" x14ac:dyDescent="0.25">
      <c r="A43" s="28" t="s">
        <v>263</v>
      </c>
      <c r="B43" s="32"/>
      <c r="C43" s="32">
        <v>10000000</v>
      </c>
      <c r="D43" s="32">
        <f>C43-B43</f>
        <v>10000000</v>
      </c>
      <c r="E43" s="39">
        <f t="shared" si="5"/>
        <v>0</v>
      </c>
    </row>
    <row r="44" spans="1:5" ht="4.5" customHeight="1" x14ac:dyDescent="0.25">
      <c r="A44" s="28"/>
      <c r="B44" s="25"/>
      <c r="C44" s="25"/>
      <c r="D44" s="25"/>
      <c r="E44" s="27" t="str">
        <f t="shared" si="5"/>
        <v/>
      </c>
    </row>
    <row r="45" spans="1:5" x14ac:dyDescent="0.25">
      <c r="A45" s="35" t="s">
        <v>264</v>
      </c>
      <c r="B45" s="36">
        <f>+SUM(B39:B43)</f>
        <v>69417288</v>
      </c>
      <c r="C45" s="36">
        <f>+SUM(C39:C43)</f>
        <v>398000000</v>
      </c>
      <c r="D45" s="36">
        <f>C45-B45</f>
        <v>328582712</v>
      </c>
      <c r="E45" s="31">
        <f>B45/C45</f>
        <v>0.17441529648241205</v>
      </c>
    </row>
    <row r="46" spans="1:5" ht="4.5" customHeight="1" x14ac:dyDescent="0.25">
      <c r="A46" s="40"/>
      <c r="B46" s="41"/>
      <c r="C46" s="41"/>
      <c r="D46" s="41"/>
      <c r="E46" s="41"/>
    </row>
    <row r="47" spans="1:5" x14ac:dyDescent="0.25">
      <c r="A47" s="35" t="s">
        <v>265</v>
      </c>
      <c r="B47" s="36">
        <f>+B45+B35</f>
        <v>477050369</v>
      </c>
      <c r="C47" s="36">
        <f>+C45+C35</f>
        <v>1941000000</v>
      </c>
      <c r="D47" s="36">
        <f>C47-B47</f>
        <v>1463949631</v>
      </c>
      <c r="E47" s="31">
        <f>B47/C47</f>
        <v>0.2457755636269964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zoomScale="80" zoomScaleNormal="80" workbookViewId="0">
      <selection activeCell="R27" sqref="R27"/>
    </sheetView>
  </sheetViews>
  <sheetFormatPr defaultColWidth="8.85546875" defaultRowHeight="15" x14ac:dyDescent="0.25"/>
  <cols>
    <col min="1" max="16384" width="8.85546875" style="12"/>
  </cols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Rekstraryfirlit</vt:lpstr>
      <vt:lpstr>Fjárfestingar</vt:lpstr>
      <vt:lpstr>Rekstrarreikningur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Pétur Jens Lockton</dc:creator>
  <cp:lastModifiedBy>Pétur Jens Lockton</cp:lastModifiedBy>
  <cp:lastPrinted>2021-05-11T12:29:46Z</cp:lastPrinted>
  <dcterms:created xsi:type="dcterms:W3CDTF">2016-11-24T11:14:37Z</dcterms:created>
  <dcterms:modified xsi:type="dcterms:W3CDTF">2021-05-20T08:57:12Z</dcterms:modified>
</cp:coreProperties>
</file>