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Bokhald\2019 Ársreikningur\Til bæjarráðs 20.04.2020\"/>
    </mc:Choice>
  </mc:AlternateContent>
  <xr:revisionPtr revIDLastSave="0" documentId="13_ncr:1_{DC417A03-79CC-4F85-806A-19C6182E9CD9}" xr6:coauthVersionLast="44" xr6:coauthVersionMax="44" xr10:uidLastSave="{00000000-0000-0000-0000-000000000000}"/>
  <bookViews>
    <workbookView xWindow="31335" yWindow="1215" windowWidth="25575" windowHeight="14085" xr2:uid="{00000000-000D-0000-FFFF-FFFF00000000}"/>
  </bookViews>
  <sheets>
    <sheet name="Rekstraryfirlit" sheetId="12" r:id="rId1"/>
    <sheet name="Fjárfestingar" sheetId="11" r:id="rId2"/>
    <sheet name="Rekstrarreikningur" sheetId="10" r:id="rId3"/>
  </sheets>
  <definedNames>
    <definedName name="_xlnm.Print_Area" localSheetId="1">Fjárfestingar!#REF!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5" i="12"/>
  <c r="E5" i="12"/>
  <c r="F5" i="12"/>
  <c r="H5" i="12"/>
  <c r="B5" i="12"/>
  <c r="J237" i="12"/>
  <c r="I237" i="12"/>
  <c r="K237" i="12" s="1"/>
  <c r="I205" i="12"/>
  <c r="I239" i="12" s="1"/>
  <c r="J203" i="12"/>
  <c r="J205" i="12" s="1"/>
  <c r="J239" i="12" s="1"/>
  <c r="I203" i="12"/>
  <c r="I5" i="12" s="1"/>
  <c r="J5" i="12" l="1"/>
  <c r="K203" i="12"/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7" i="12"/>
  <c r="K8" i="12"/>
  <c r="K9" i="12"/>
  <c r="K10" i="12"/>
  <c r="K11" i="12"/>
  <c r="K12" i="12"/>
  <c r="K13" i="12"/>
  <c r="K14" i="12"/>
  <c r="K205" i="12" l="1"/>
  <c r="K239" i="12" s="1"/>
  <c r="K5" i="12"/>
  <c r="G5" i="12"/>
</calcChain>
</file>

<file path=xl/sharedStrings.xml><?xml version="1.0" encoding="utf-8"?>
<sst xmlns="http://schemas.openxmlformats.org/spreadsheetml/2006/main" count="249" uniqueCount="247">
  <si>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</si>
  <si>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</si>
  <si>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</si>
  <si>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</si>
  <si>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</si>
  <si>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</si>
  <si>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</si>
  <si>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</si>
  <si>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</si>
  <si>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</si>
  <si>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</si>
  <si>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</si>
  <si>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0000..0999</t>
  </si>
  <si>
    <t>1000..1820|1822..1999</t>
  </si>
  <si>
    <t>2000..6999|9000..9999</t>
  </si>
  <si>
    <t>8000..8999</t>
  </si>
  <si>
    <t>7000..7999</t>
  </si>
  <si>
    <t>00  SKATTTEKJUR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</si>
  <si>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</si>
  <si>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</si>
  <si>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</si>
  <si>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</si>
  <si>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</si>
  <si>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</si>
  <si>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</si>
  <si>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</si>
  <si>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</si>
  <si>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</si>
  <si>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</si>
  <si>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</si>
  <si>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</si>
  <si>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</si>
  <si>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</si>
  <si>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</si>
  <si>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</si>
  <si>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</si>
  <si>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</si>
  <si>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</si>
  <si>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</si>
  <si>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</si>
  <si>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</si>
  <si>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</si>
  <si>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</si>
  <si>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</si>
  <si>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</si>
  <si>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</si>
  <si>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</si>
  <si>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</si>
  <si>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</si>
  <si>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</si>
  <si>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</si>
  <si>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</si>
  <si>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</si>
  <si>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</si>
  <si>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</si>
  <si>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</si>
  <si>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</si>
  <si>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</si>
  <si>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</si>
  <si>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</si>
  <si>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</si>
  <si>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</si>
  <si>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</si>
  <si>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</si>
  <si>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</si>
  <si>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</si>
  <si>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</si>
  <si>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</si>
  <si>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</si>
  <si>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</si>
  <si>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</si>
  <si>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</si>
  <si>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</si>
  <si>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</si>
  <si>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</si>
  <si>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</si>
  <si>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</si>
  <si>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</si>
  <si>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</si>
  <si>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</si>
  <si>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</si>
  <si>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</si>
  <si>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</si>
  <si>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</si>
  <si>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</si>
  <si>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</si>
  <si>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</si>
  <si>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</si>
  <si>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</si>
  <si>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</si>
  <si>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</si>
  <si>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</si>
  <si>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</si>
  <si>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</si>
  <si>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</si>
  <si>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</si>
  <si>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</si>
  <si>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</si>
  <si>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</si>
  <si>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</si>
  <si>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</si>
  <si>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</si>
  <si>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</si>
  <si>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</si>
  <si>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</si>
  <si>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</si>
  <si>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</si>
  <si>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</si>
  <si>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</si>
  <si>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</si>
  <si>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</si>
  <si>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</si>
  <si>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</si>
  <si>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</si>
  <si>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</si>
  <si>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</si>
  <si>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</si>
  <si>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</si>
  <si>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</si>
  <si>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</si>
  <si>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</si>
  <si>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</si>
  <si>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</si>
  <si>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</si>
  <si>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</si>
  <si>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</si>
  <si>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</si>
  <si>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</si>
  <si>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</si>
  <si>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</si>
  <si>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</si>
  <si>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</si>
  <si>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</si>
  <si>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</si>
  <si>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</si>
  <si>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</si>
  <si>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</si>
  <si>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</si>
  <si>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</si>
  <si>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</si>
  <si>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</si>
  <si>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</si>
  <si>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</si>
  <si>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</si>
  <si>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</si>
  <si>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</si>
  <si>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</si>
  <si>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</si>
  <si>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</si>
  <si>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</si>
  <si>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</si>
  <si>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</si>
  <si>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</si>
  <si>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</si>
  <si>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</si>
  <si>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</si>
  <si>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</si>
  <si>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</si>
  <si>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</si>
  <si>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</si>
  <si>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</si>
  <si>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</si>
  <si>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</si>
  <si>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</si>
  <si>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</si>
  <si>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</si>
  <si>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</si>
  <si>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</si>
  <si>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</si>
  <si>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</si>
  <si>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</si>
  <si>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</si>
  <si>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</si>
  <si>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</si>
  <si>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</si>
  <si>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</si>
  <si>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</si>
  <si>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</si>
  <si>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</si>
  <si>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</si>
  <si>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</si>
  <si>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</si>
  <si>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</si>
  <si>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</si>
  <si>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</si>
  <si>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</si>
  <si>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</si>
  <si>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</si>
  <si>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</si>
  <si>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</si>
  <si>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33240  Trésmiðja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</si>
  <si>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</si>
  <si>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</si>
  <si>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</si>
  <si>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</si>
  <si>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</si>
  <si>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</si>
  <si>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</si>
  <si>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</si>
  <si>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</si>
  <si>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</si>
  <si>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</si>
  <si>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</si>
  <si>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</si>
  <si>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</si>
  <si>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47260  Nýlagnir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</si>
  <si>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</si>
  <si>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</si>
  <si>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</si>
  <si>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</si>
  <si>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</si>
  <si>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</si>
  <si>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</si>
  <si>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</si>
  <si>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</si>
  <si>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</si>
  <si>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</si>
  <si>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</si>
  <si>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</si>
  <si>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</si>
  <si>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</si>
  <si>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</si>
  <si>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 A-hluta</t>
  </si>
  <si>
    <t>Rekstrarniðurstaða A og B-hluta</t>
  </si>
  <si>
    <t>02710  Ýmis lögbundin framlög</t>
  </si>
  <si>
    <t>04206  Helgafellsskóli</t>
  </si>
  <si>
    <t>04520  Umferðarskólinn ungir vegfarendur</t>
  </si>
  <si>
    <t>05720  Þjóðhátíð 17. júní</t>
  </si>
  <si>
    <t>21610  Launanefnd - kjarasamningar</t>
  </si>
  <si>
    <t>21750  Samstarf sveitafélaga</t>
  </si>
  <si>
    <t>00010  Útsvar</t>
  </si>
  <si>
    <t>00060  Fasteignaskattur</t>
  </si>
  <si>
    <t>11020  Umhverfisdeild</t>
  </si>
  <si>
    <t>31010  Gatnagerðagjöld</t>
  </si>
  <si>
    <t>02510  Liðveisla og akstur</t>
  </si>
  <si>
    <t>02520  NPA þjónusta</t>
  </si>
  <si>
    <t>11810  Styrkir</t>
  </si>
  <si>
    <t>21820  Óviss útgjöld</t>
  </si>
  <si>
    <t>43260  Nýlagnir vatnsveitu</t>
  </si>
  <si>
    <t>Mosfellsbær  -  rekstur janúar til desember 2019</t>
  </si>
  <si>
    <t xml:space="preserve">  </t>
  </si>
  <si>
    <t>02172  Erlendir ríkisborgarar</t>
  </si>
  <si>
    <t>07410  Almannavarnanefnd höfuðborgarsvæðisins</t>
  </si>
  <si>
    <t>28030  Vaxta og verðbótatekjur innri lána</t>
  </si>
  <si>
    <t>31600  Fjölnotahús</t>
  </si>
  <si>
    <t>35  FASTEIGNAFÉLAGIÐ LÆKJARHLÍÐ</t>
  </si>
  <si>
    <t>Úr ársreikningi Mosfellsbæjar fyrir árið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</si>
</sst>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6" fillId="3" borderId="0" applyNumberFormat="0" applyBorder="0" applyAlignment="0" applyProtection="0"/>
  </cellStyleXfs>
  <cellXfs count="18">
    <xf numFmtId="0" fontId="0" fillId="0" borderId="0" xfId="0"/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5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 indent="3"/>
    </xf>
    <xf numFmtId="3" fontId="1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7" fillId="3" borderId="0" xfId="2" applyFont="1"/>
    <xf numFmtId="0" fontId="8" fillId="3" borderId="1" xfId="2" applyFont="1" applyBorder="1" applyAlignment="1">
      <alignment horizontal="center" wrapText="1"/>
    </xf>
    <xf numFmtId="0" fontId="8" fillId="3" borderId="1" xfId="2" applyFont="1" applyBorder="1" applyAlignment="1">
      <alignment horizontal="left" wrapText="1"/>
    </xf>
  </cellXfs>
  <cellStyles count="3">
    <cellStyle name="Accent1" xfId="2" builtinId="29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1</xdr:row>
      <xdr:rowOff>84667</xdr:rowOff>
    </xdr:from>
    <xdr:to>
      <xdr:col>6</xdr:col>
      <xdr:colOff>292215</xdr:colOff>
      <xdr:row>39</xdr:row>
      <xdr:rowOff>112334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59689B-667D-438B-9371-BEB172681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275167"/>
          <a:ext cx="7552381" cy="7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71437</xdr:rowOff>
    </xdr:from>
    <xdr:to>
      <xdr:col>13</xdr:col>
      <xdr:colOff>429965</xdr:colOff>
      <xdr:row>30</xdr:row>
      <xdr:rowOff>127889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DEDC6C-980D-4E98-870B-21EA940A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1937"/>
          <a:ext cx="8323809" cy="5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0"/>
  <sheetViews>
    <sheetView tabSelected="1" zoomScale="80" zoomScaleNormal="80" workbookViewId="0">
      <pane ySplit="3" topLeftCell="A4" activePane="bottomLeft" state="frozen"/>
      <selection activeCell="A5" sqref="A5"/>
      <selection pane="bottomLeft" activeCell="A6" sqref="A6"/>
    </sheetView>
  </sheetViews>
  <sheetFormatPr defaultRowHeight="15" outlineLevelRow="1" x14ac:dyDescent="0.25"/>
  <cols>
    <col min="1" max="1" width="41.140625" customWidth="1"/>
    <col min="2" max="2" width="15.42578125" customWidth="1"/>
    <col min="3" max="8" width="14.42578125" style="3" customWidth="1"/>
    <col min="9" max="10" width="16" style="3" customWidth="1"/>
    <col min="11" max="11" width="13" customWidth="1"/>
    <col min="12" max="12" width="13" style="3" customWidth="1"/>
  </cols>
  <sheetData>
    <row r="1" spans="1:12" s="3" customFormat="1" ht="23.25" x14ac:dyDescent="0.35">
      <c r="A1" s="15" t="s">
        <v>239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3" customFormat="1" x14ac:dyDescent="0.25"/>
    <row r="3" spans="1:12" s="2" customFormat="1" ht="62.25" customHeight="1" x14ac:dyDescent="0.3">
      <c r="A3" s="17" t="s">
        <v>1</v>
      </c>
      <c r="B3" s="16" t="s">
        <v>2</v>
      </c>
      <c r="C3" s="16" t="s">
        <v>9</v>
      </c>
      <c r="D3" s="16" t="s">
        <v>10</v>
      </c>
      <c r="E3" s="16" t="s">
        <v>11</v>
      </c>
      <c r="F3" s="16" t="s">
        <v>3</v>
      </c>
      <c r="G3" s="16" t="s">
        <v>4</v>
      </c>
      <c r="H3" s="16" t="s">
        <v>5</v>
      </c>
      <c r="I3" s="1" t="s">
        <v>6</v>
      </c>
      <c r="J3" s="1" t="s">
        <v>7</v>
      </c>
      <c r="K3" s="1" t="s">
        <v>0</v>
      </c>
      <c r="L3" s="14"/>
    </row>
    <row r="4" spans="1:12" s="6" customFormat="1" ht="22.5" hidden="1" x14ac:dyDescent="0.2">
      <c r="A4" s="7"/>
      <c r="B4" s="8" t="s">
        <v>12</v>
      </c>
      <c r="C4" s="8" t="s">
        <v>13</v>
      </c>
      <c r="D4" s="8">
        <v>1821</v>
      </c>
      <c r="E4" s="8" t="s">
        <v>14</v>
      </c>
      <c r="F4" s="8" t="s">
        <v>15</v>
      </c>
      <c r="G4" s="9"/>
      <c r="H4" s="9" t="s">
        <v>16</v>
      </c>
      <c r="I4" s="11"/>
      <c r="J4" s="11"/>
      <c r="K4" s="8"/>
      <c r="L4" s="8"/>
    </row>
    <row r="5" spans="1:12" s="4" customFormat="1" x14ac:dyDescent="0.25">
      <c r="A5" s="4" t="s">
        <v>8</v>
      </c>
      <c r="B5" s="5">
        <f>B7+B12+B203+B237+B40+B41+B67+B79+B98+B101+B106+B115+B124+B134+B136+B151+B156+B196+B201+B207+B214+B224+B225+B229</f>
        <v>-14988755187</v>
      </c>
      <c r="C5" s="5">
        <f t="shared" ref="C5:K5" si="0">C7+C12+C203+C237+C40+C41+C67+C79+C98+C101+C106+C115+C124+C134+C136+C151+C156+C196+C201+C207+C214+C224+C225+C229</f>
        <v>5445944551</v>
      </c>
      <c r="D5" s="5">
        <f t="shared" si="0"/>
        <v>131146629</v>
      </c>
      <c r="E5" s="5">
        <f t="shared" si="0"/>
        <v>7948641159</v>
      </c>
      <c r="F5" s="5">
        <f t="shared" si="0"/>
        <v>450606680</v>
      </c>
      <c r="G5" s="5">
        <f>G7+G12+G40+G41+G67+G79+G98+G101+G106+G115+G124+G134+G136+G151+G156+G196+G201+G207+G214+G224+G225+G229</f>
        <v>13976339019</v>
      </c>
      <c r="H5" s="5">
        <f t="shared" si="0"/>
        <v>556993856</v>
      </c>
      <c r="I5" s="5">
        <f t="shared" si="0"/>
        <v>-415822314</v>
      </c>
      <c r="J5" s="5">
        <f t="shared" si="0"/>
        <v>-390054543</v>
      </c>
      <c r="K5" s="5">
        <f t="shared" si="0"/>
        <v>-25767771</v>
      </c>
      <c r="L5" s="5"/>
    </row>
    <row r="6" spans="1:12" x14ac:dyDescent="0.25">
      <c r="A6" t="s">
        <v>240</v>
      </c>
      <c r="E6"/>
      <c r="F6"/>
      <c r="G6" s="10"/>
      <c r="H6" s="10"/>
      <c r="I6"/>
      <c r="J6"/>
      <c r="K6" s="10"/>
      <c r="L6" s="10"/>
    </row>
    <row r="7" spans="1:12" s="4" customFormat="1" x14ac:dyDescent="0.25">
      <c r="A7" s="4" t="s">
        <v>17</v>
      </c>
      <c r="B7" s="5">
        <v>-10013142716</v>
      </c>
      <c r="C7" s="4">
        <v>0</v>
      </c>
      <c r="D7" s="4">
        <v>0</v>
      </c>
      <c r="E7" s="4">
        <v>0</v>
      </c>
      <c r="F7" s="4">
        <v>0</v>
      </c>
      <c r="G7" s="5">
        <f t="shared" ref="G7:G61" si="1">SUM(C7:F7)</f>
        <v>0</v>
      </c>
      <c r="H7" s="5">
        <v>0</v>
      </c>
      <c r="I7" s="5">
        <v>-10013142716</v>
      </c>
      <c r="J7" s="5">
        <v>-9895000000</v>
      </c>
      <c r="K7" s="5">
        <f t="shared" ref="K7:K61" si="2">I7-J7</f>
        <v>-118142716</v>
      </c>
      <c r="L7" s="5"/>
    </row>
    <row r="8" spans="1:12" hidden="1" outlineLevel="1" x14ac:dyDescent="0.25">
      <c r="A8" t="s">
        <v>230</v>
      </c>
      <c r="B8" s="10">
        <v>-6864247823</v>
      </c>
      <c r="C8" s="3">
        <v>0</v>
      </c>
      <c r="D8" s="3">
        <v>0</v>
      </c>
      <c r="E8">
        <v>0</v>
      </c>
      <c r="F8">
        <v>0</v>
      </c>
      <c r="G8" s="10">
        <f t="shared" si="1"/>
        <v>0</v>
      </c>
      <c r="H8" s="10">
        <v>0</v>
      </c>
      <c r="I8" s="10">
        <v>-6864247823</v>
      </c>
      <c r="J8" s="10">
        <v>-6878000000</v>
      </c>
      <c r="K8" s="10">
        <f t="shared" si="2"/>
        <v>13752177</v>
      </c>
      <c r="L8" s="10"/>
    </row>
    <row r="9" spans="1:12" hidden="1" outlineLevel="1" x14ac:dyDescent="0.25">
      <c r="A9" t="s">
        <v>231</v>
      </c>
      <c r="B9" s="10">
        <v>-1005209535</v>
      </c>
      <c r="C9" s="3">
        <v>0</v>
      </c>
      <c r="D9" s="3">
        <v>0</v>
      </c>
      <c r="E9">
        <v>0</v>
      </c>
      <c r="F9">
        <v>0</v>
      </c>
      <c r="G9" s="10">
        <f t="shared" si="1"/>
        <v>0</v>
      </c>
      <c r="H9" s="10">
        <v>0</v>
      </c>
      <c r="I9" s="10">
        <v>-1005209535</v>
      </c>
      <c r="J9" s="10">
        <v>-992000000</v>
      </c>
      <c r="K9" s="10">
        <f t="shared" si="2"/>
        <v>-13209535</v>
      </c>
      <c r="L9" s="10"/>
    </row>
    <row r="10" spans="1:12" hidden="1" outlineLevel="1" x14ac:dyDescent="0.25">
      <c r="A10" t="s">
        <v>18</v>
      </c>
      <c r="B10" s="10">
        <v>-1999906342</v>
      </c>
      <c r="C10" s="3">
        <v>0</v>
      </c>
      <c r="D10" s="3">
        <v>0</v>
      </c>
      <c r="E10">
        <v>0</v>
      </c>
      <c r="F10">
        <v>0</v>
      </c>
      <c r="G10" s="10">
        <f t="shared" si="1"/>
        <v>0</v>
      </c>
      <c r="H10" s="10">
        <v>0</v>
      </c>
      <c r="I10" s="10">
        <v>-1999906342</v>
      </c>
      <c r="J10" s="10">
        <v>-1882000000</v>
      </c>
      <c r="K10" s="10">
        <f t="shared" si="2"/>
        <v>-117906342</v>
      </c>
      <c r="L10" s="10"/>
    </row>
    <row r="11" spans="1:12" hidden="1" outlineLevel="1" x14ac:dyDescent="0.25">
      <c r="A11" t="s">
        <v>19</v>
      </c>
      <c r="B11" s="10">
        <v>-143779016</v>
      </c>
      <c r="C11" s="3">
        <v>0</v>
      </c>
      <c r="D11" s="3">
        <v>0</v>
      </c>
      <c r="E11">
        <v>0</v>
      </c>
      <c r="F11">
        <v>0</v>
      </c>
      <c r="G11" s="10">
        <f t="shared" si="1"/>
        <v>0</v>
      </c>
      <c r="H11" s="10">
        <v>0</v>
      </c>
      <c r="I11" s="10">
        <v>-143779016</v>
      </c>
      <c r="J11" s="10">
        <v>-143000000</v>
      </c>
      <c r="K11" s="10">
        <f t="shared" si="2"/>
        <v>-779016</v>
      </c>
      <c r="L11" s="10"/>
    </row>
    <row r="12" spans="1:12" s="4" customFormat="1" collapsed="1" x14ac:dyDescent="0.25">
      <c r="A12" s="4" t="s">
        <v>20</v>
      </c>
      <c r="B12" s="5">
        <v>-551664695</v>
      </c>
      <c r="C12" s="5">
        <v>493203791</v>
      </c>
      <c r="D12" s="4">
        <v>0</v>
      </c>
      <c r="E12" s="5">
        <v>2011810683</v>
      </c>
      <c r="F12" s="4">
        <v>0</v>
      </c>
      <c r="G12" s="5">
        <f t="shared" si="1"/>
        <v>2505014474</v>
      </c>
      <c r="H12" s="5">
        <v>0</v>
      </c>
      <c r="I12" s="5">
        <v>1953349779</v>
      </c>
      <c r="J12" s="5">
        <v>1856004456</v>
      </c>
      <c r="K12" s="5">
        <f t="shared" si="2"/>
        <v>97345323</v>
      </c>
      <c r="L12" s="5"/>
    </row>
    <row r="13" spans="1:12" hidden="1" outlineLevel="1" x14ac:dyDescent="0.25">
      <c r="A13" t="s">
        <v>21</v>
      </c>
      <c r="B13">
        <v>0</v>
      </c>
      <c r="C13" s="10">
        <v>4461405</v>
      </c>
      <c r="D13" s="3">
        <v>0</v>
      </c>
      <c r="E13">
        <v>0</v>
      </c>
      <c r="F13">
        <v>0</v>
      </c>
      <c r="G13" s="10">
        <f t="shared" si="1"/>
        <v>4461405</v>
      </c>
      <c r="H13" s="10">
        <v>0</v>
      </c>
      <c r="I13" s="10">
        <v>4461405</v>
      </c>
      <c r="J13" s="10">
        <v>5563996</v>
      </c>
      <c r="K13" s="10">
        <f t="shared" si="2"/>
        <v>-1102591</v>
      </c>
      <c r="L13" s="10"/>
    </row>
    <row r="14" spans="1:12" hidden="1" outlineLevel="1" x14ac:dyDescent="0.25">
      <c r="A14" t="s">
        <v>22</v>
      </c>
      <c r="B14" s="10">
        <v>-11376003</v>
      </c>
      <c r="C14" s="10">
        <v>68030693</v>
      </c>
      <c r="D14" s="3">
        <v>0</v>
      </c>
      <c r="E14" s="10">
        <v>16413009</v>
      </c>
      <c r="F14">
        <v>0</v>
      </c>
      <c r="G14" s="10">
        <f t="shared" si="1"/>
        <v>84443702</v>
      </c>
      <c r="H14" s="10">
        <v>0</v>
      </c>
      <c r="I14" s="10">
        <v>73067699</v>
      </c>
      <c r="J14" s="10">
        <v>68903404</v>
      </c>
      <c r="K14" s="10">
        <f t="shared" si="2"/>
        <v>4164295</v>
      </c>
      <c r="L14" s="10"/>
    </row>
    <row r="15" spans="1:12" hidden="1" outlineLevel="1" x14ac:dyDescent="0.25">
      <c r="A15" t="s">
        <v>23</v>
      </c>
      <c r="B15">
        <v>0</v>
      </c>
      <c r="C15" s="3">
        <v>0</v>
      </c>
      <c r="D15" s="3">
        <v>0</v>
      </c>
      <c r="E15" s="10">
        <v>53062077</v>
      </c>
      <c r="F15">
        <v>0</v>
      </c>
      <c r="G15" s="10">
        <f t="shared" si="1"/>
        <v>53062077</v>
      </c>
      <c r="H15" s="10">
        <v>0</v>
      </c>
      <c r="I15" s="10">
        <v>53062077</v>
      </c>
      <c r="J15" s="10">
        <v>47000000</v>
      </c>
      <c r="K15" s="10">
        <f t="shared" si="2"/>
        <v>6062077</v>
      </c>
      <c r="L15" s="10"/>
    </row>
    <row r="16" spans="1:12" hidden="1" outlineLevel="1" x14ac:dyDescent="0.25">
      <c r="A16" t="s">
        <v>24</v>
      </c>
      <c r="B16" s="10">
        <v>-30329626</v>
      </c>
      <c r="C16" s="10">
        <v>5617540</v>
      </c>
      <c r="D16" s="3">
        <v>0</v>
      </c>
      <c r="E16" s="10">
        <v>24712086</v>
      </c>
      <c r="F16">
        <v>0</v>
      </c>
      <c r="G16" s="10">
        <f t="shared" si="1"/>
        <v>30329626</v>
      </c>
      <c r="H16" s="10">
        <v>0</v>
      </c>
      <c r="I16">
        <v>0</v>
      </c>
      <c r="J16" s="10">
        <v>85004</v>
      </c>
      <c r="K16" s="10">
        <f t="shared" si="2"/>
        <v>-85004</v>
      </c>
      <c r="L16" s="10"/>
    </row>
    <row r="17" spans="1:12" hidden="1" outlineLevel="1" x14ac:dyDescent="0.25">
      <c r="A17" t="s">
        <v>241</v>
      </c>
      <c r="B17" s="10">
        <v>-13868659</v>
      </c>
      <c r="C17" s="3">
        <v>0</v>
      </c>
      <c r="D17" s="3">
        <v>0</v>
      </c>
      <c r="E17" s="10">
        <v>13868659</v>
      </c>
      <c r="F17">
        <v>0</v>
      </c>
      <c r="G17" s="10">
        <f t="shared" si="1"/>
        <v>13868659</v>
      </c>
      <c r="H17" s="10">
        <v>0</v>
      </c>
      <c r="I17">
        <v>0</v>
      </c>
      <c r="J17">
        <v>0</v>
      </c>
      <c r="K17" s="10">
        <f t="shared" si="2"/>
        <v>0</v>
      </c>
      <c r="L17" s="10"/>
    </row>
    <row r="18" spans="1:12" hidden="1" outlineLevel="1" x14ac:dyDescent="0.25">
      <c r="A18" t="s">
        <v>25</v>
      </c>
      <c r="B18" s="10">
        <v>-820000</v>
      </c>
      <c r="C18" s="3">
        <v>0</v>
      </c>
      <c r="D18" s="3">
        <v>0</v>
      </c>
      <c r="E18" s="10">
        <v>32408500</v>
      </c>
      <c r="F18">
        <v>0</v>
      </c>
      <c r="G18" s="10">
        <f t="shared" si="1"/>
        <v>32408500</v>
      </c>
      <c r="H18">
        <v>0</v>
      </c>
      <c r="I18" s="10">
        <v>31588500</v>
      </c>
      <c r="J18" s="10">
        <v>35540000</v>
      </c>
      <c r="K18" s="10">
        <f t="shared" si="2"/>
        <v>-3951500</v>
      </c>
      <c r="L18" s="10"/>
    </row>
    <row r="19" spans="1:12" hidden="1" outlineLevel="1" x14ac:dyDescent="0.25">
      <c r="A19" t="s">
        <v>26</v>
      </c>
      <c r="B19">
        <v>0</v>
      </c>
      <c r="C19" s="3">
        <v>0</v>
      </c>
      <c r="D19" s="3">
        <v>0</v>
      </c>
      <c r="E19" s="10">
        <v>3338272</v>
      </c>
      <c r="F19">
        <v>0</v>
      </c>
      <c r="G19" s="10">
        <f t="shared" si="1"/>
        <v>3338272</v>
      </c>
      <c r="H19">
        <v>0</v>
      </c>
      <c r="I19" s="10">
        <v>3338272</v>
      </c>
      <c r="J19" s="10">
        <v>5841000</v>
      </c>
      <c r="K19" s="10">
        <f t="shared" si="2"/>
        <v>-2502728</v>
      </c>
      <c r="L19" s="10"/>
    </row>
    <row r="20" spans="1:12" hidden="1" outlineLevel="1" x14ac:dyDescent="0.25">
      <c r="A20" t="s">
        <v>27</v>
      </c>
      <c r="B20">
        <v>0</v>
      </c>
      <c r="C20" s="3">
        <v>0</v>
      </c>
      <c r="D20" s="3">
        <v>0</v>
      </c>
      <c r="E20" s="10">
        <v>4958673</v>
      </c>
      <c r="F20">
        <v>0</v>
      </c>
      <c r="G20" s="10">
        <f t="shared" si="1"/>
        <v>4958673</v>
      </c>
      <c r="H20" s="10">
        <v>0</v>
      </c>
      <c r="I20" s="10">
        <v>4958673</v>
      </c>
      <c r="J20" s="10">
        <v>7639288</v>
      </c>
      <c r="K20" s="10">
        <f t="shared" si="2"/>
        <v>-2680615</v>
      </c>
      <c r="L20" s="10"/>
    </row>
    <row r="21" spans="1:12" hidden="1" outlineLevel="1" x14ac:dyDescent="0.25">
      <c r="A21" t="s">
        <v>28</v>
      </c>
      <c r="B21" s="10">
        <v>979432</v>
      </c>
      <c r="C21" s="10">
        <v>11808743</v>
      </c>
      <c r="D21" s="3">
        <v>0</v>
      </c>
      <c r="E21" s="10">
        <v>14471133</v>
      </c>
      <c r="F21">
        <v>0</v>
      </c>
      <c r="G21" s="10">
        <f t="shared" si="1"/>
        <v>26279876</v>
      </c>
      <c r="H21" s="10">
        <v>0</v>
      </c>
      <c r="I21" s="10">
        <v>27259308</v>
      </c>
      <c r="J21" s="10">
        <v>19029796</v>
      </c>
      <c r="K21" s="10">
        <f t="shared" si="2"/>
        <v>8229512</v>
      </c>
      <c r="L21" s="10"/>
    </row>
    <row r="22" spans="1:12" hidden="1" outlineLevel="1" x14ac:dyDescent="0.25">
      <c r="A22" t="s">
        <v>29</v>
      </c>
      <c r="B22">
        <v>0</v>
      </c>
      <c r="C22" s="3">
        <v>0</v>
      </c>
      <c r="D22" s="3">
        <v>0</v>
      </c>
      <c r="E22" s="10">
        <v>7915893</v>
      </c>
      <c r="F22">
        <v>0</v>
      </c>
      <c r="G22" s="10">
        <f t="shared" si="1"/>
        <v>7915893</v>
      </c>
      <c r="H22" s="10">
        <v>0</v>
      </c>
      <c r="I22" s="10">
        <v>7915893</v>
      </c>
      <c r="J22" s="10">
        <v>7296000</v>
      </c>
      <c r="K22" s="10">
        <f t="shared" si="2"/>
        <v>619893</v>
      </c>
      <c r="L22" s="10"/>
    </row>
    <row r="23" spans="1:12" hidden="1" outlineLevel="1" x14ac:dyDescent="0.25">
      <c r="A23" t="s">
        <v>30</v>
      </c>
      <c r="B23" s="10">
        <v>-407617200</v>
      </c>
      <c r="C23" s="3">
        <v>0</v>
      </c>
      <c r="D23" s="3">
        <v>0</v>
      </c>
      <c r="E23" s="10">
        <v>437617200</v>
      </c>
      <c r="F23">
        <v>0</v>
      </c>
      <c r="G23" s="10">
        <f t="shared" si="1"/>
        <v>437617200</v>
      </c>
      <c r="H23" s="10">
        <v>0</v>
      </c>
      <c r="I23" s="10">
        <v>30000000</v>
      </c>
      <c r="J23" s="10">
        <v>30000000</v>
      </c>
      <c r="K23" s="10">
        <f t="shared" si="2"/>
        <v>0</v>
      </c>
      <c r="L23" s="10"/>
    </row>
    <row r="24" spans="1:12" hidden="1" outlineLevel="1" x14ac:dyDescent="0.25">
      <c r="A24" t="s">
        <v>31</v>
      </c>
      <c r="B24" s="10">
        <v>-29786307</v>
      </c>
      <c r="C24" s="3">
        <v>0</v>
      </c>
      <c r="D24" s="3">
        <v>0</v>
      </c>
      <c r="E24" s="10">
        <v>131303579</v>
      </c>
      <c r="F24">
        <v>0</v>
      </c>
      <c r="G24" s="10">
        <f t="shared" si="1"/>
        <v>131303579</v>
      </c>
      <c r="H24" s="10">
        <v>0</v>
      </c>
      <c r="I24" s="10">
        <v>101517272</v>
      </c>
      <c r="J24" s="10">
        <v>108154689</v>
      </c>
      <c r="K24" s="10">
        <f t="shared" si="2"/>
        <v>-6637417</v>
      </c>
      <c r="L24" s="10"/>
    </row>
    <row r="25" spans="1:12" hidden="1" outlineLevel="1" x14ac:dyDescent="0.25">
      <c r="A25" t="s">
        <v>32</v>
      </c>
      <c r="B25" s="10">
        <v>-1776804</v>
      </c>
      <c r="C25" s="10">
        <v>15832949</v>
      </c>
      <c r="D25" s="3">
        <v>0</v>
      </c>
      <c r="E25" s="10">
        <v>29456708</v>
      </c>
      <c r="F25">
        <v>0</v>
      </c>
      <c r="G25" s="10">
        <f t="shared" si="1"/>
        <v>45289657</v>
      </c>
      <c r="H25">
        <v>0</v>
      </c>
      <c r="I25" s="10">
        <v>43512853</v>
      </c>
      <c r="J25" s="10">
        <v>41036446</v>
      </c>
      <c r="K25" s="10">
        <f t="shared" si="2"/>
        <v>2476407</v>
      </c>
      <c r="L25" s="10"/>
    </row>
    <row r="26" spans="1:12" hidden="1" outlineLevel="1" x14ac:dyDescent="0.25">
      <c r="A26" t="s">
        <v>33</v>
      </c>
      <c r="B26">
        <v>0</v>
      </c>
      <c r="C26" s="3">
        <v>0</v>
      </c>
      <c r="D26" s="3">
        <v>0</v>
      </c>
      <c r="E26" s="10">
        <v>37437345</v>
      </c>
      <c r="F26">
        <v>0</v>
      </c>
      <c r="G26" s="10">
        <f t="shared" si="1"/>
        <v>37437345</v>
      </c>
      <c r="H26">
        <v>0</v>
      </c>
      <c r="I26" s="10">
        <v>37437345</v>
      </c>
      <c r="J26" s="10">
        <v>45000000</v>
      </c>
      <c r="K26" s="10">
        <f t="shared" si="2"/>
        <v>-7562655</v>
      </c>
      <c r="L26" s="10"/>
    </row>
    <row r="27" spans="1:12" hidden="1" outlineLevel="1" x14ac:dyDescent="0.25">
      <c r="A27" t="s">
        <v>34</v>
      </c>
      <c r="B27" s="10">
        <v>-39733180</v>
      </c>
      <c r="C27" s="10">
        <v>42384619</v>
      </c>
      <c r="D27" s="3">
        <v>0</v>
      </c>
      <c r="E27" s="10">
        <v>798033101</v>
      </c>
      <c r="F27">
        <v>0</v>
      </c>
      <c r="G27" s="10">
        <f t="shared" si="1"/>
        <v>840417720</v>
      </c>
      <c r="H27" s="10">
        <v>0</v>
      </c>
      <c r="I27" s="10">
        <v>800684540</v>
      </c>
      <c r="J27" s="10">
        <v>778191041</v>
      </c>
      <c r="K27" s="10">
        <f t="shared" si="2"/>
        <v>22493499</v>
      </c>
      <c r="L27" s="10"/>
    </row>
    <row r="28" spans="1:12" hidden="1" outlineLevel="1" x14ac:dyDescent="0.25">
      <c r="A28" t="s">
        <v>234</v>
      </c>
      <c r="B28">
        <v>0</v>
      </c>
      <c r="C28" s="10">
        <v>41258279</v>
      </c>
      <c r="D28" s="3">
        <v>0</v>
      </c>
      <c r="E28" s="10">
        <v>93216343</v>
      </c>
      <c r="F28">
        <v>0</v>
      </c>
      <c r="G28" s="10">
        <f t="shared" si="1"/>
        <v>134474622</v>
      </c>
      <c r="H28" s="10">
        <v>0</v>
      </c>
      <c r="I28" s="10">
        <v>134474622</v>
      </c>
      <c r="J28" s="10">
        <v>109727321</v>
      </c>
      <c r="K28" s="10">
        <f t="shared" si="2"/>
        <v>24747301</v>
      </c>
      <c r="L28" s="10"/>
    </row>
    <row r="29" spans="1:12" hidden="1" outlineLevel="1" x14ac:dyDescent="0.25">
      <c r="A29" t="s">
        <v>235</v>
      </c>
      <c r="B29">
        <v>0</v>
      </c>
      <c r="C29" s="3">
        <v>0</v>
      </c>
      <c r="D29" s="3">
        <v>0</v>
      </c>
      <c r="E29" s="10">
        <v>103206312</v>
      </c>
      <c r="F29">
        <v>0</v>
      </c>
      <c r="G29" s="10">
        <f t="shared" si="1"/>
        <v>103206312</v>
      </c>
      <c r="H29" s="10">
        <v>0</v>
      </c>
      <c r="I29" s="10">
        <v>103206312</v>
      </c>
      <c r="J29" s="10">
        <v>99537324</v>
      </c>
      <c r="K29" s="10">
        <f t="shared" si="2"/>
        <v>3668988</v>
      </c>
      <c r="L29" s="10"/>
    </row>
    <row r="30" spans="1:12" hidden="1" outlineLevel="1" x14ac:dyDescent="0.25">
      <c r="A30" t="s">
        <v>35</v>
      </c>
      <c r="B30" s="10">
        <v>-1207830</v>
      </c>
      <c r="C30" s="10">
        <v>80875596</v>
      </c>
      <c r="D30" s="3">
        <v>0</v>
      </c>
      <c r="E30" s="10">
        <v>6613069</v>
      </c>
      <c r="F30">
        <v>0</v>
      </c>
      <c r="G30" s="10">
        <f t="shared" si="1"/>
        <v>87488665</v>
      </c>
      <c r="H30">
        <v>0</v>
      </c>
      <c r="I30" s="10">
        <v>86280835</v>
      </c>
      <c r="J30" s="10">
        <v>82813684</v>
      </c>
      <c r="K30" s="10">
        <f t="shared" si="2"/>
        <v>3467151</v>
      </c>
      <c r="L30" s="10"/>
    </row>
    <row r="31" spans="1:12" hidden="1" outlineLevel="1" x14ac:dyDescent="0.25">
      <c r="A31" t="s">
        <v>36</v>
      </c>
      <c r="B31" s="10">
        <v>-1715846</v>
      </c>
      <c r="C31" s="10">
        <v>52002629</v>
      </c>
      <c r="D31" s="3">
        <v>0</v>
      </c>
      <c r="E31" s="10">
        <v>7360667</v>
      </c>
      <c r="F31">
        <v>0</v>
      </c>
      <c r="G31" s="10">
        <f t="shared" si="1"/>
        <v>59363296</v>
      </c>
      <c r="H31">
        <v>0</v>
      </c>
      <c r="I31" s="10">
        <v>57647450</v>
      </c>
      <c r="J31" s="10">
        <v>56276039</v>
      </c>
      <c r="K31" s="10">
        <f t="shared" si="2"/>
        <v>1371411</v>
      </c>
      <c r="L31" s="10"/>
    </row>
    <row r="32" spans="1:12" hidden="1" outlineLevel="1" x14ac:dyDescent="0.25">
      <c r="A32" t="s">
        <v>37</v>
      </c>
      <c r="B32" s="10">
        <v>-2546275</v>
      </c>
      <c r="C32" s="10">
        <v>103926736</v>
      </c>
      <c r="D32" s="3">
        <v>0</v>
      </c>
      <c r="E32" s="10">
        <v>7990192</v>
      </c>
      <c r="F32">
        <v>0</v>
      </c>
      <c r="G32" s="10">
        <f t="shared" si="1"/>
        <v>111916928</v>
      </c>
      <c r="H32">
        <v>0</v>
      </c>
      <c r="I32" s="10">
        <v>109370653</v>
      </c>
      <c r="J32" s="10">
        <v>107752345</v>
      </c>
      <c r="K32" s="10">
        <f t="shared" si="2"/>
        <v>1618308</v>
      </c>
      <c r="L32" s="10"/>
    </row>
    <row r="33" spans="1:12" hidden="1" outlineLevel="1" x14ac:dyDescent="0.25">
      <c r="A33" t="s">
        <v>38</v>
      </c>
      <c r="B33">
        <v>0</v>
      </c>
      <c r="C33" s="10">
        <v>54044468</v>
      </c>
      <c r="D33" s="3">
        <v>0</v>
      </c>
      <c r="E33" s="10">
        <v>5718440</v>
      </c>
      <c r="F33">
        <v>0</v>
      </c>
      <c r="G33" s="10">
        <f t="shared" si="1"/>
        <v>59762908</v>
      </c>
      <c r="H33">
        <v>0</v>
      </c>
      <c r="I33" s="10">
        <v>59762908</v>
      </c>
      <c r="J33" s="10">
        <v>50321273</v>
      </c>
      <c r="K33" s="10">
        <f t="shared" si="2"/>
        <v>9441635</v>
      </c>
      <c r="L33" s="10"/>
    </row>
    <row r="34" spans="1:12" hidden="1" outlineLevel="1" x14ac:dyDescent="0.25">
      <c r="A34" t="s">
        <v>39</v>
      </c>
      <c r="B34" s="10">
        <v>-2579251</v>
      </c>
      <c r="C34" s="10">
        <v>12960134</v>
      </c>
      <c r="D34" s="3">
        <v>0</v>
      </c>
      <c r="E34" s="10">
        <v>12397712</v>
      </c>
      <c r="F34">
        <v>0</v>
      </c>
      <c r="G34" s="10">
        <f t="shared" si="1"/>
        <v>25357846</v>
      </c>
      <c r="H34">
        <v>0</v>
      </c>
      <c r="I34" s="10">
        <v>22778595</v>
      </c>
      <c r="J34" s="10">
        <v>47156923</v>
      </c>
      <c r="K34" s="10">
        <f t="shared" si="2"/>
        <v>-24378328</v>
      </c>
      <c r="L34" s="10"/>
    </row>
    <row r="35" spans="1:12" hidden="1" outlineLevel="1" x14ac:dyDescent="0.25">
      <c r="A35" t="s">
        <v>40</v>
      </c>
      <c r="B35">
        <v>0</v>
      </c>
      <c r="C35" s="3">
        <v>0</v>
      </c>
      <c r="D35" s="3">
        <v>0</v>
      </c>
      <c r="E35" s="10">
        <v>26451417</v>
      </c>
      <c r="F35">
        <v>0</v>
      </c>
      <c r="G35" s="10">
        <f t="shared" si="1"/>
        <v>26451417</v>
      </c>
      <c r="H35">
        <v>0</v>
      </c>
      <c r="I35" s="10">
        <v>26451417</v>
      </c>
      <c r="J35" s="10">
        <v>23098576</v>
      </c>
      <c r="K35" s="10">
        <f t="shared" si="2"/>
        <v>3352841</v>
      </c>
      <c r="L35" s="10"/>
    </row>
    <row r="36" spans="1:12" hidden="1" outlineLevel="1" x14ac:dyDescent="0.25">
      <c r="A36" t="s">
        <v>41</v>
      </c>
      <c r="B36" s="10">
        <v>-9287146</v>
      </c>
      <c r="C36" s="3">
        <v>0</v>
      </c>
      <c r="D36" s="3">
        <v>0</v>
      </c>
      <c r="E36" s="10">
        <v>107358536</v>
      </c>
      <c r="F36">
        <v>0</v>
      </c>
      <c r="G36" s="10">
        <f t="shared" si="1"/>
        <v>107358536</v>
      </c>
      <c r="H36">
        <v>0</v>
      </c>
      <c r="I36" s="10">
        <v>98071390</v>
      </c>
      <c r="J36" s="10">
        <v>39114000</v>
      </c>
      <c r="K36" s="10">
        <f t="shared" si="2"/>
        <v>58957390</v>
      </c>
      <c r="L36" s="10"/>
    </row>
    <row r="37" spans="1:12" hidden="1" outlineLevel="1" x14ac:dyDescent="0.25">
      <c r="A37" t="s">
        <v>42</v>
      </c>
      <c r="B37">
        <v>0</v>
      </c>
      <c r="C37" s="3">
        <v>0</v>
      </c>
      <c r="D37" s="3">
        <v>0</v>
      </c>
      <c r="E37" s="10">
        <v>32430924</v>
      </c>
      <c r="F37">
        <v>0</v>
      </c>
      <c r="G37" s="10">
        <f t="shared" si="1"/>
        <v>32430924</v>
      </c>
      <c r="H37">
        <v>0</v>
      </c>
      <c r="I37" s="10">
        <v>32430924</v>
      </c>
      <c r="J37" s="10">
        <v>37001556</v>
      </c>
      <c r="K37" s="10">
        <f t="shared" si="2"/>
        <v>-4570632</v>
      </c>
      <c r="L37" s="10"/>
    </row>
    <row r="38" spans="1:12" hidden="1" outlineLevel="1" x14ac:dyDescent="0.25">
      <c r="A38" t="s">
        <v>224</v>
      </c>
      <c r="B38">
        <v>0</v>
      </c>
      <c r="C38" s="3">
        <v>0</v>
      </c>
      <c r="D38" s="3">
        <v>0</v>
      </c>
      <c r="E38" s="10">
        <v>1309300</v>
      </c>
      <c r="F38">
        <v>0</v>
      </c>
      <c r="G38" s="10">
        <f t="shared" si="1"/>
        <v>1309300</v>
      </c>
      <c r="H38">
        <v>0</v>
      </c>
      <c r="I38" s="10">
        <v>1309300</v>
      </c>
      <c r="J38" s="10">
        <v>1111818</v>
      </c>
      <c r="K38" s="10">
        <f t="shared" si="2"/>
        <v>197482</v>
      </c>
      <c r="L38" s="10"/>
    </row>
    <row r="39" spans="1:12" hidden="1" outlineLevel="1" x14ac:dyDescent="0.25">
      <c r="A39" t="s">
        <v>43</v>
      </c>
      <c r="B39">
        <v>0</v>
      </c>
      <c r="C39" s="3">
        <v>0</v>
      </c>
      <c r="D39" s="3">
        <v>0</v>
      </c>
      <c r="E39" s="10">
        <v>2761536</v>
      </c>
      <c r="F39">
        <v>0</v>
      </c>
      <c r="G39" s="10">
        <f t="shared" si="1"/>
        <v>2761536</v>
      </c>
      <c r="H39">
        <v>0</v>
      </c>
      <c r="I39" s="10">
        <v>2761536</v>
      </c>
      <c r="J39" s="10">
        <v>2812933</v>
      </c>
      <c r="K39" s="10">
        <f t="shared" si="2"/>
        <v>-51397</v>
      </c>
      <c r="L39" s="10"/>
    </row>
    <row r="40" spans="1:12" s="4" customFormat="1" collapsed="1" x14ac:dyDescent="0.25">
      <c r="A40" s="4" t="s">
        <v>44</v>
      </c>
      <c r="B40" s="5">
        <v>-11790777</v>
      </c>
      <c r="C40" s="4">
        <v>0</v>
      </c>
      <c r="D40" s="4">
        <v>0</v>
      </c>
      <c r="E40" s="5">
        <v>26428242</v>
      </c>
      <c r="F40" s="4">
        <v>0</v>
      </c>
      <c r="G40" s="5">
        <f t="shared" si="1"/>
        <v>26428242</v>
      </c>
      <c r="H40" s="4">
        <v>0</v>
      </c>
      <c r="I40" s="5">
        <v>14637465</v>
      </c>
      <c r="J40" s="5">
        <v>15060393</v>
      </c>
      <c r="K40" s="5">
        <f t="shared" si="2"/>
        <v>-422928</v>
      </c>
      <c r="L40" s="5"/>
    </row>
    <row r="41" spans="1:12" s="4" customFormat="1" x14ac:dyDescent="0.25">
      <c r="A41" s="4" t="s">
        <v>45</v>
      </c>
      <c r="B41" s="5">
        <v>-640409731</v>
      </c>
      <c r="C41" s="5">
        <v>3776631578</v>
      </c>
      <c r="D41" s="4">
        <v>0</v>
      </c>
      <c r="E41" s="5">
        <v>2148052347</v>
      </c>
      <c r="F41" s="4">
        <v>0</v>
      </c>
      <c r="G41" s="5">
        <f t="shared" si="1"/>
        <v>5924683925</v>
      </c>
      <c r="H41" s="4">
        <v>0</v>
      </c>
      <c r="I41" s="5">
        <v>5284274194</v>
      </c>
      <c r="J41" s="5">
        <v>5240199973</v>
      </c>
      <c r="K41" s="5">
        <f t="shared" si="2"/>
        <v>44074221</v>
      </c>
      <c r="L41" s="5"/>
    </row>
    <row r="42" spans="1:12" hidden="1" outlineLevel="1" x14ac:dyDescent="0.25">
      <c r="A42" t="s">
        <v>46</v>
      </c>
      <c r="B42">
        <v>0</v>
      </c>
      <c r="C42" s="10">
        <v>6566467</v>
      </c>
      <c r="D42" s="3">
        <v>0</v>
      </c>
      <c r="E42" s="10">
        <v>82050</v>
      </c>
      <c r="F42">
        <v>0</v>
      </c>
      <c r="G42" s="10">
        <f t="shared" si="1"/>
        <v>6648517</v>
      </c>
      <c r="H42">
        <v>0</v>
      </c>
      <c r="I42" s="10">
        <v>6648517</v>
      </c>
      <c r="J42" s="10">
        <v>7065696</v>
      </c>
      <c r="K42" s="10">
        <f t="shared" si="2"/>
        <v>-417179</v>
      </c>
      <c r="L42" s="10"/>
    </row>
    <row r="43" spans="1:12" hidden="1" outlineLevel="1" x14ac:dyDescent="0.25">
      <c r="A43" t="s">
        <v>47</v>
      </c>
      <c r="B43" s="10">
        <v>-47447037</v>
      </c>
      <c r="C43" s="10">
        <v>59842886</v>
      </c>
      <c r="D43" s="3">
        <v>0</v>
      </c>
      <c r="E43" s="10">
        <v>55594238</v>
      </c>
      <c r="F43">
        <v>0</v>
      </c>
      <c r="G43" s="10">
        <f t="shared" si="1"/>
        <v>115437124</v>
      </c>
      <c r="H43">
        <v>0</v>
      </c>
      <c r="I43" s="10">
        <v>67990087</v>
      </c>
      <c r="J43" s="10">
        <v>87781292</v>
      </c>
      <c r="K43" s="10">
        <f t="shared" si="2"/>
        <v>-19791205</v>
      </c>
      <c r="L43" s="10"/>
    </row>
    <row r="44" spans="1:12" hidden="1" outlineLevel="1" x14ac:dyDescent="0.25">
      <c r="A44" t="s">
        <v>48</v>
      </c>
      <c r="B44" s="10">
        <v>-27618779</v>
      </c>
      <c r="C44" s="10">
        <v>165263794</v>
      </c>
      <c r="D44" s="3">
        <v>0</v>
      </c>
      <c r="E44" s="10">
        <v>45437665</v>
      </c>
      <c r="F44">
        <v>0</v>
      </c>
      <c r="G44" s="10">
        <f t="shared" si="1"/>
        <v>210701459</v>
      </c>
      <c r="H44">
        <v>0</v>
      </c>
      <c r="I44" s="10">
        <v>183082680</v>
      </c>
      <c r="J44" s="10">
        <v>157238590</v>
      </c>
      <c r="K44" s="10">
        <f t="shared" si="2"/>
        <v>25844090</v>
      </c>
      <c r="L44" s="10"/>
    </row>
    <row r="45" spans="1:12" hidden="1" outlineLevel="1" x14ac:dyDescent="0.25">
      <c r="A45" t="s">
        <v>49</v>
      </c>
      <c r="B45" s="10">
        <v>-29404408</v>
      </c>
      <c r="C45" s="10">
        <v>158626837</v>
      </c>
      <c r="D45" s="3">
        <v>0</v>
      </c>
      <c r="E45" s="10">
        <v>42857846</v>
      </c>
      <c r="F45">
        <v>0</v>
      </c>
      <c r="G45" s="10">
        <f t="shared" si="1"/>
        <v>201484683</v>
      </c>
      <c r="H45">
        <v>0</v>
      </c>
      <c r="I45" s="10">
        <v>172080275</v>
      </c>
      <c r="J45" s="10">
        <v>171220260</v>
      </c>
      <c r="K45" s="10">
        <f t="shared" si="2"/>
        <v>860015</v>
      </c>
      <c r="L45" s="10"/>
    </row>
    <row r="46" spans="1:12" hidden="1" outlineLevel="1" x14ac:dyDescent="0.25">
      <c r="A46" t="s">
        <v>50</v>
      </c>
      <c r="B46" s="10">
        <v>-29434993</v>
      </c>
      <c r="C46" s="10">
        <v>180001441</v>
      </c>
      <c r="D46" s="3">
        <v>0</v>
      </c>
      <c r="E46" s="10">
        <v>50987323</v>
      </c>
      <c r="F46">
        <v>0</v>
      </c>
      <c r="G46" s="10">
        <f t="shared" si="1"/>
        <v>230988764</v>
      </c>
      <c r="H46">
        <v>0</v>
      </c>
      <c r="I46" s="10">
        <v>201553771</v>
      </c>
      <c r="J46" s="10">
        <v>197631403</v>
      </c>
      <c r="K46" s="10">
        <f t="shared" si="2"/>
        <v>3922368</v>
      </c>
      <c r="L46" s="10"/>
    </row>
    <row r="47" spans="1:12" hidden="1" outlineLevel="1" x14ac:dyDescent="0.25">
      <c r="A47" t="s">
        <v>51</v>
      </c>
      <c r="B47" s="10">
        <v>-42338021</v>
      </c>
      <c r="C47" s="10">
        <v>227377965</v>
      </c>
      <c r="D47" s="3">
        <v>0</v>
      </c>
      <c r="E47" s="10">
        <v>71910112</v>
      </c>
      <c r="F47">
        <v>0</v>
      </c>
      <c r="G47" s="10">
        <f t="shared" si="1"/>
        <v>299288077</v>
      </c>
      <c r="H47">
        <v>0</v>
      </c>
      <c r="I47" s="10">
        <v>256950056</v>
      </c>
      <c r="J47" s="10">
        <v>251191442</v>
      </c>
      <c r="K47" s="10">
        <f t="shared" si="2"/>
        <v>5758614</v>
      </c>
      <c r="L47" s="10"/>
    </row>
    <row r="48" spans="1:12" hidden="1" outlineLevel="1" x14ac:dyDescent="0.25">
      <c r="A48" t="s">
        <v>52</v>
      </c>
      <c r="B48" s="10">
        <v>-28884751</v>
      </c>
      <c r="C48" s="10">
        <v>130364216</v>
      </c>
      <c r="D48" s="3">
        <v>0</v>
      </c>
      <c r="E48" s="10">
        <v>65965011</v>
      </c>
      <c r="F48">
        <v>0</v>
      </c>
      <c r="G48" s="10">
        <f t="shared" si="1"/>
        <v>196329227</v>
      </c>
      <c r="H48">
        <v>0</v>
      </c>
      <c r="I48" s="10">
        <v>167444476</v>
      </c>
      <c r="J48" s="10">
        <v>181878435</v>
      </c>
      <c r="K48" s="10">
        <f t="shared" si="2"/>
        <v>-14433959</v>
      </c>
      <c r="L48" s="10"/>
    </row>
    <row r="49" spans="1:12" hidden="1" outlineLevel="1" x14ac:dyDescent="0.25">
      <c r="A49" t="s">
        <v>53</v>
      </c>
      <c r="B49" s="10">
        <v>-555500</v>
      </c>
      <c r="C49" s="3">
        <v>0</v>
      </c>
      <c r="D49" s="3">
        <v>0</v>
      </c>
      <c r="E49" s="10">
        <v>926878</v>
      </c>
      <c r="F49">
        <v>0</v>
      </c>
      <c r="G49" s="10">
        <f t="shared" si="1"/>
        <v>926878</v>
      </c>
      <c r="H49">
        <v>0</v>
      </c>
      <c r="I49" s="10">
        <v>371378</v>
      </c>
      <c r="J49" s="10">
        <v>523988</v>
      </c>
      <c r="K49" s="10">
        <f t="shared" si="2"/>
        <v>-152610</v>
      </c>
      <c r="L49" s="10"/>
    </row>
    <row r="50" spans="1:12" hidden="1" outlineLevel="1" x14ac:dyDescent="0.25">
      <c r="A50" t="s">
        <v>54</v>
      </c>
      <c r="B50" s="10">
        <v>-23321550</v>
      </c>
      <c r="C50" s="3">
        <v>0</v>
      </c>
      <c r="D50" s="3">
        <v>0</v>
      </c>
      <c r="E50" s="10">
        <v>197683404</v>
      </c>
      <c r="F50">
        <v>0</v>
      </c>
      <c r="G50" s="10">
        <f t="shared" si="1"/>
        <v>197683404</v>
      </c>
      <c r="H50">
        <v>0</v>
      </c>
      <c r="I50" s="10">
        <v>174361854</v>
      </c>
      <c r="J50" s="10">
        <v>128991578</v>
      </c>
      <c r="K50" s="10">
        <f t="shared" si="2"/>
        <v>45370276</v>
      </c>
      <c r="L50" s="10"/>
    </row>
    <row r="51" spans="1:12" hidden="1" outlineLevel="1" x14ac:dyDescent="0.25">
      <c r="A51" t="s">
        <v>55</v>
      </c>
      <c r="B51" s="10">
        <v>-87984163</v>
      </c>
      <c r="C51" s="10">
        <v>1065550558</v>
      </c>
      <c r="D51" s="3">
        <v>0</v>
      </c>
      <c r="E51" s="10">
        <v>374149698</v>
      </c>
      <c r="F51">
        <v>0</v>
      </c>
      <c r="G51" s="10">
        <f t="shared" si="1"/>
        <v>1439700256</v>
      </c>
      <c r="H51">
        <v>0</v>
      </c>
      <c r="I51" s="10">
        <v>1351716093</v>
      </c>
      <c r="J51" s="10">
        <v>1274586305</v>
      </c>
      <c r="K51" s="10">
        <f t="shared" si="2"/>
        <v>77129788</v>
      </c>
      <c r="L51" s="10"/>
    </row>
    <row r="52" spans="1:12" hidden="1" outlineLevel="1" x14ac:dyDescent="0.25">
      <c r="A52" t="s">
        <v>56</v>
      </c>
      <c r="B52" s="10">
        <v>-65585948</v>
      </c>
      <c r="C52" s="10">
        <v>364970801</v>
      </c>
      <c r="D52" s="3">
        <v>0</v>
      </c>
      <c r="E52" s="10">
        <v>167420413</v>
      </c>
      <c r="F52">
        <v>0</v>
      </c>
      <c r="G52" s="10">
        <f t="shared" si="1"/>
        <v>532391214</v>
      </c>
      <c r="H52">
        <v>0</v>
      </c>
      <c r="I52" s="10">
        <v>466805266</v>
      </c>
      <c r="J52" s="10">
        <v>465027647</v>
      </c>
      <c r="K52" s="10">
        <f t="shared" si="2"/>
        <v>1777619</v>
      </c>
      <c r="L52" s="10"/>
    </row>
    <row r="53" spans="1:12" hidden="1" outlineLevel="1" x14ac:dyDescent="0.25">
      <c r="A53" t="s">
        <v>57</v>
      </c>
      <c r="B53" s="10">
        <v>-70155225</v>
      </c>
      <c r="C53" s="10">
        <v>697077063</v>
      </c>
      <c r="D53" s="3">
        <v>0</v>
      </c>
      <c r="E53" s="10">
        <v>380380149</v>
      </c>
      <c r="F53">
        <v>0</v>
      </c>
      <c r="G53" s="10">
        <f t="shared" si="1"/>
        <v>1077457212</v>
      </c>
      <c r="H53">
        <v>0</v>
      </c>
      <c r="I53" s="10">
        <v>1007301987</v>
      </c>
      <c r="J53" s="10">
        <v>1036433181</v>
      </c>
      <c r="K53" s="10">
        <f t="shared" si="2"/>
        <v>-29131194</v>
      </c>
      <c r="L53" s="10"/>
    </row>
    <row r="54" spans="1:12" hidden="1" outlineLevel="1" x14ac:dyDescent="0.25">
      <c r="A54" t="s">
        <v>225</v>
      </c>
      <c r="B54" s="10">
        <v>-29974348</v>
      </c>
      <c r="C54" s="10">
        <v>248283302</v>
      </c>
      <c r="D54" s="3">
        <v>0</v>
      </c>
      <c r="E54" s="10">
        <v>262770668</v>
      </c>
      <c r="F54">
        <v>0</v>
      </c>
      <c r="G54" s="10">
        <f t="shared" si="1"/>
        <v>511053970</v>
      </c>
      <c r="H54">
        <v>0</v>
      </c>
      <c r="I54" s="10">
        <v>481079622</v>
      </c>
      <c r="J54" s="10">
        <v>447903433</v>
      </c>
      <c r="K54" s="10">
        <f t="shared" si="2"/>
        <v>33176189</v>
      </c>
      <c r="L54" s="10"/>
    </row>
    <row r="55" spans="1:12" hidden="1" outlineLevel="1" x14ac:dyDescent="0.25">
      <c r="A55" t="s">
        <v>58</v>
      </c>
      <c r="B55" s="10">
        <v>-30349030</v>
      </c>
      <c r="C55" s="10">
        <v>193363582</v>
      </c>
      <c r="D55" s="3">
        <v>0</v>
      </c>
      <c r="E55" s="10">
        <v>87170456</v>
      </c>
      <c r="F55">
        <v>0</v>
      </c>
      <c r="G55" s="10">
        <f t="shared" si="1"/>
        <v>280534038</v>
      </c>
      <c r="H55">
        <v>0</v>
      </c>
      <c r="I55" s="10">
        <v>250185008</v>
      </c>
      <c r="J55" s="10">
        <v>269405856</v>
      </c>
      <c r="K55" s="10">
        <f t="shared" si="2"/>
        <v>-19220848</v>
      </c>
      <c r="L55" s="10"/>
    </row>
    <row r="56" spans="1:12" hidden="1" outlineLevel="1" x14ac:dyDescent="0.25">
      <c r="A56" t="s">
        <v>59</v>
      </c>
      <c r="B56" s="10">
        <v>-34671826</v>
      </c>
      <c r="C56" s="3">
        <v>0</v>
      </c>
      <c r="D56" s="3">
        <v>0</v>
      </c>
      <c r="E56" s="10">
        <v>168316915</v>
      </c>
      <c r="F56">
        <v>0</v>
      </c>
      <c r="G56" s="10">
        <f t="shared" si="1"/>
        <v>168316915</v>
      </c>
      <c r="H56">
        <v>0</v>
      </c>
      <c r="I56" s="10">
        <v>133645089</v>
      </c>
      <c r="J56" s="10">
        <v>196617892</v>
      </c>
      <c r="K56" s="10">
        <f t="shared" si="2"/>
        <v>-62972803</v>
      </c>
      <c r="L56" s="10"/>
    </row>
    <row r="57" spans="1:12" hidden="1" outlineLevel="1" x14ac:dyDescent="0.25">
      <c r="A57" t="s">
        <v>60</v>
      </c>
      <c r="B57" s="10">
        <v>-16597494</v>
      </c>
      <c r="C57" s="10">
        <v>28721017</v>
      </c>
      <c r="D57" s="3">
        <v>0</v>
      </c>
      <c r="E57" s="10">
        <v>18028140</v>
      </c>
      <c r="F57">
        <v>0</v>
      </c>
      <c r="G57" s="10">
        <f t="shared" si="1"/>
        <v>46749157</v>
      </c>
      <c r="H57">
        <v>0</v>
      </c>
      <c r="I57" s="10">
        <v>30151663</v>
      </c>
      <c r="J57" s="10">
        <v>27109359</v>
      </c>
      <c r="K57" s="10">
        <f t="shared" si="2"/>
        <v>3042304</v>
      </c>
      <c r="L57" s="10"/>
    </row>
    <row r="58" spans="1:12" hidden="1" outlineLevel="1" x14ac:dyDescent="0.25">
      <c r="A58" t="s">
        <v>61</v>
      </c>
      <c r="B58" s="10">
        <v>-30823666</v>
      </c>
      <c r="C58" s="10">
        <v>45063181</v>
      </c>
      <c r="D58" s="3">
        <v>0</v>
      </c>
      <c r="E58" s="10">
        <v>4665163</v>
      </c>
      <c r="F58">
        <v>0</v>
      </c>
      <c r="G58" s="10">
        <f t="shared" si="1"/>
        <v>49728344</v>
      </c>
      <c r="H58">
        <v>0</v>
      </c>
      <c r="I58" s="10">
        <v>18904678</v>
      </c>
      <c r="J58" s="10">
        <v>29326647</v>
      </c>
      <c r="K58" s="10">
        <f t="shared" si="2"/>
        <v>-10421969</v>
      </c>
      <c r="L58" s="10"/>
    </row>
    <row r="59" spans="1:12" hidden="1" outlineLevel="1" x14ac:dyDescent="0.25">
      <c r="A59" t="s">
        <v>62</v>
      </c>
      <c r="B59">
        <v>0</v>
      </c>
      <c r="C59" s="3">
        <v>0</v>
      </c>
      <c r="D59" s="3">
        <v>0</v>
      </c>
      <c r="E59" s="10">
        <v>2081070</v>
      </c>
      <c r="F59">
        <v>0</v>
      </c>
      <c r="G59" s="10">
        <f t="shared" si="1"/>
        <v>2081070</v>
      </c>
      <c r="H59">
        <v>0</v>
      </c>
      <c r="I59" s="10">
        <v>2081070</v>
      </c>
      <c r="J59" s="10">
        <v>2081070</v>
      </c>
      <c r="K59" s="10">
        <f t="shared" si="2"/>
        <v>0</v>
      </c>
      <c r="L59" s="10"/>
    </row>
    <row r="60" spans="1:12" hidden="1" outlineLevel="1" x14ac:dyDescent="0.25">
      <c r="A60" t="s">
        <v>63</v>
      </c>
      <c r="B60">
        <v>0</v>
      </c>
      <c r="C60" s="3">
        <v>0</v>
      </c>
      <c r="D60" s="3">
        <v>0</v>
      </c>
      <c r="E60" s="10">
        <v>57024680</v>
      </c>
      <c r="F60">
        <v>0</v>
      </c>
      <c r="G60" s="10">
        <f t="shared" si="1"/>
        <v>57024680</v>
      </c>
      <c r="H60">
        <v>0</v>
      </c>
      <c r="I60" s="10">
        <v>57024680</v>
      </c>
      <c r="J60" s="10">
        <v>54099436</v>
      </c>
      <c r="K60" s="10">
        <f t="shared" si="2"/>
        <v>2925244</v>
      </c>
      <c r="L60" s="10"/>
    </row>
    <row r="61" spans="1:12" hidden="1" outlineLevel="1" x14ac:dyDescent="0.25">
      <c r="A61" t="s">
        <v>64</v>
      </c>
      <c r="B61">
        <v>0</v>
      </c>
      <c r="C61" s="3">
        <v>0</v>
      </c>
      <c r="D61" s="3">
        <v>0</v>
      </c>
      <c r="E61" s="10">
        <v>15993684</v>
      </c>
      <c r="F61">
        <v>0</v>
      </c>
      <c r="G61" s="10">
        <f t="shared" si="1"/>
        <v>15993684</v>
      </c>
      <c r="H61">
        <v>0</v>
      </c>
      <c r="I61" s="10">
        <v>15993684</v>
      </c>
      <c r="J61" s="10">
        <v>15993684</v>
      </c>
      <c r="K61" s="10">
        <f t="shared" si="2"/>
        <v>0</v>
      </c>
      <c r="L61" s="10"/>
    </row>
    <row r="62" spans="1:12" hidden="1" outlineLevel="1" x14ac:dyDescent="0.25">
      <c r="A62" t="s">
        <v>65</v>
      </c>
      <c r="B62">
        <v>0</v>
      </c>
      <c r="C62" s="3">
        <v>0</v>
      </c>
      <c r="D62" s="3">
        <v>0</v>
      </c>
      <c r="E62" s="10">
        <v>30856440</v>
      </c>
      <c r="F62">
        <v>0</v>
      </c>
      <c r="G62" s="10">
        <f t="shared" ref="G62:G114" si="3">SUM(C62:F62)</f>
        <v>30856440</v>
      </c>
      <c r="H62">
        <v>0</v>
      </c>
      <c r="I62" s="10">
        <v>30856440</v>
      </c>
      <c r="J62" s="10">
        <v>30856440</v>
      </c>
      <c r="K62" s="10">
        <f t="shared" ref="K62:K114" si="4">I62-J62</f>
        <v>0</v>
      </c>
      <c r="L62" s="10"/>
    </row>
    <row r="63" spans="1:12" hidden="1" outlineLevel="1" x14ac:dyDescent="0.25">
      <c r="A63" t="s">
        <v>66</v>
      </c>
      <c r="B63" s="10">
        <v>-41596604</v>
      </c>
      <c r="C63" s="10">
        <v>161474416</v>
      </c>
      <c r="D63" s="3">
        <v>0</v>
      </c>
      <c r="E63" s="10">
        <v>41722286</v>
      </c>
      <c r="F63">
        <v>0</v>
      </c>
      <c r="G63" s="10">
        <f t="shared" si="3"/>
        <v>203196702</v>
      </c>
      <c r="H63">
        <v>0</v>
      </c>
      <c r="I63" s="10">
        <v>161600098</v>
      </c>
      <c r="J63" s="10">
        <v>156061308</v>
      </c>
      <c r="K63" s="10">
        <f t="shared" si="4"/>
        <v>5538790</v>
      </c>
      <c r="L63" s="10"/>
    </row>
    <row r="64" spans="1:12" hidden="1" outlineLevel="1" x14ac:dyDescent="0.25">
      <c r="A64" t="s">
        <v>67</v>
      </c>
      <c r="B64" s="10">
        <v>-3666388</v>
      </c>
      <c r="C64" s="10">
        <v>44084052</v>
      </c>
      <c r="D64" s="3">
        <v>0</v>
      </c>
      <c r="E64" s="10">
        <v>4697008</v>
      </c>
      <c r="F64">
        <v>0</v>
      </c>
      <c r="G64" s="10">
        <f t="shared" si="3"/>
        <v>48781060</v>
      </c>
      <c r="H64">
        <v>0</v>
      </c>
      <c r="I64" s="10">
        <v>45114672</v>
      </c>
      <c r="J64" s="10">
        <v>49055031</v>
      </c>
      <c r="K64" s="10">
        <f t="shared" si="4"/>
        <v>-3940359</v>
      </c>
      <c r="L64" s="10"/>
    </row>
    <row r="65" spans="1:12" hidden="1" outlineLevel="1" x14ac:dyDescent="0.25">
      <c r="A65" t="s">
        <v>226</v>
      </c>
      <c r="B65">
        <v>0</v>
      </c>
      <c r="C65" s="3">
        <v>0</v>
      </c>
      <c r="D65" s="3">
        <v>0</v>
      </c>
      <c r="E65" s="10">
        <v>431050</v>
      </c>
      <c r="F65">
        <v>0</v>
      </c>
      <c r="G65" s="10">
        <f t="shared" si="3"/>
        <v>431050</v>
      </c>
      <c r="H65">
        <v>0</v>
      </c>
      <c r="I65" s="10">
        <v>431050</v>
      </c>
      <c r="J65" s="10">
        <v>490000</v>
      </c>
      <c r="K65" s="10">
        <f t="shared" si="4"/>
        <v>-58950</v>
      </c>
      <c r="L65" s="10"/>
    </row>
    <row r="66" spans="1:12" hidden="1" outlineLevel="1" x14ac:dyDescent="0.25">
      <c r="A66" t="s">
        <v>68</v>
      </c>
      <c r="B66">
        <v>0</v>
      </c>
      <c r="C66" s="3">
        <v>0</v>
      </c>
      <c r="D66" s="3">
        <v>0</v>
      </c>
      <c r="E66" s="10">
        <v>900000</v>
      </c>
      <c r="F66">
        <v>0</v>
      </c>
      <c r="G66" s="10">
        <f t="shared" si="3"/>
        <v>900000</v>
      </c>
      <c r="H66">
        <v>0</v>
      </c>
      <c r="I66" s="10">
        <v>900000</v>
      </c>
      <c r="J66" s="10">
        <v>1630000</v>
      </c>
      <c r="K66" s="10">
        <f t="shared" si="4"/>
        <v>-730000</v>
      </c>
      <c r="L66" s="10"/>
    </row>
    <row r="67" spans="1:12" s="4" customFormat="1" collapsed="1" x14ac:dyDescent="0.25">
      <c r="A67" s="4" t="s">
        <v>69</v>
      </c>
      <c r="B67" s="5">
        <v>-18474486</v>
      </c>
      <c r="C67" s="5">
        <v>71260520</v>
      </c>
      <c r="D67" s="4">
        <v>0</v>
      </c>
      <c r="E67" s="5">
        <v>120994185</v>
      </c>
      <c r="F67" s="4">
        <v>0</v>
      </c>
      <c r="G67" s="5">
        <f t="shared" si="3"/>
        <v>192254705</v>
      </c>
      <c r="H67" s="4">
        <v>0</v>
      </c>
      <c r="I67" s="5">
        <v>173780219</v>
      </c>
      <c r="J67" s="5">
        <v>170243619</v>
      </c>
      <c r="K67" s="5">
        <f t="shared" si="4"/>
        <v>3536600</v>
      </c>
      <c r="L67" s="5"/>
    </row>
    <row r="68" spans="1:12" hidden="1" outlineLevel="1" x14ac:dyDescent="0.25">
      <c r="A68" t="s">
        <v>70</v>
      </c>
      <c r="B68">
        <v>0</v>
      </c>
      <c r="C68" s="10">
        <v>3595830</v>
      </c>
      <c r="D68" s="3">
        <v>0</v>
      </c>
      <c r="E68" s="10">
        <v>4431491</v>
      </c>
      <c r="F68">
        <v>0</v>
      </c>
      <c r="G68" s="10">
        <f t="shared" si="3"/>
        <v>8027321</v>
      </c>
      <c r="H68">
        <v>0</v>
      </c>
      <c r="I68" s="10">
        <v>8027321</v>
      </c>
      <c r="J68" s="10">
        <v>5608213</v>
      </c>
      <c r="K68" s="10">
        <f t="shared" si="4"/>
        <v>2419108</v>
      </c>
      <c r="L68" s="10"/>
    </row>
    <row r="69" spans="1:12" hidden="1" outlineLevel="1" x14ac:dyDescent="0.25">
      <c r="A69" t="s">
        <v>71</v>
      </c>
      <c r="B69">
        <v>0</v>
      </c>
      <c r="C69" s="3">
        <v>0</v>
      </c>
      <c r="D69" s="3">
        <v>0</v>
      </c>
      <c r="E69" s="10">
        <v>105000</v>
      </c>
      <c r="F69">
        <v>0</v>
      </c>
      <c r="G69" s="10">
        <f t="shared" si="3"/>
        <v>105000</v>
      </c>
      <c r="H69">
        <v>0</v>
      </c>
      <c r="I69" s="10">
        <v>105000</v>
      </c>
      <c r="J69" s="10">
        <v>235000</v>
      </c>
      <c r="K69" s="10">
        <f t="shared" si="4"/>
        <v>-130000</v>
      </c>
      <c r="L69" s="10"/>
    </row>
    <row r="70" spans="1:12" hidden="1" outlineLevel="1" x14ac:dyDescent="0.25">
      <c r="A70" t="s">
        <v>72</v>
      </c>
      <c r="B70" s="10">
        <v>-4883591</v>
      </c>
      <c r="C70" s="10">
        <v>58617297</v>
      </c>
      <c r="D70" s="3">
        <v>0</v>
      </c>
      <c r="E70" s="10">
        <v>55690260</v>
      </c>
      <c r="F70">
        <v>0</v>
      </c>
      <c r="G70" s="10">
        <f t="shared" si="3"/>
        <v>114307557</v>
      </c>
      <c r="H70">
        <v>0</v>
      </c>
      <c r="I70" s="10">
        <v>109423966</v>
      </c>
      <c r="J70" s="10">
        <v>109071701</v>
      </c>
      <c r="K70" s="10">
        <f t="shared" si="4"/>
        <v>352265</v>
      </c>
      <c r="L70" s="10"/>
    </row>
    <row r="71" spans="1:12" hidden="1" outlineLevel="1" x14ac:dyDescent="0.25">
      <c r="A71" t="s">
        <v>73</v>
      </c>
      <c r="B71" s="10">
        <v>-1244733</v>
      </c>
      <c r="C71" s="10">
        <v>9047393</v>
      </c>
      <c r="D71" s="3">
        <v>0</v>
      </c>
      <c r="E71" s="10">
        <v>6695179</v>
      </c>
      <c r="F71">
        <v>0</v>
      </c>
      <c r="G71" s="10">
        <f t="shared" si="3"/>
        <v>15742572</v>
      </c>
      <c r="H71">
        <v>0</v>
      </c>
      <c r="I71" s="10">
        <v>14497839</v>
      </c>
      <c r="J71" s="10">
        <v>14332777</v>
      </c>
      <c r="K71" s="10">
        <f t="shared" si="4"/>
        <v>165062</v>
      </c>
      <c r="L71" s="10"/>
    </row>
    <row r="72" spans="1:12" hidden="1" outlineLevel="1" x14ac:dyDescent="0.25">
      <c r="A72" t="s">
        <v>74</v>
      </c>
      <c r="B72" s="10">
        <v>-3505000</v>
      </c>
      <c r="C72" s="3">
        <v>0</v>
      </c>
      <c r="D72" s="3">
        <v>0</v>
      </c>
      <c r="E72" s="10">
        <v>3505000</v>
      </c>
      <c r="F72">
        <v>0</v>
      </c>
      <c r="G72" s="10">
        <f t="shared" si="3"/>
        <v>3505000</v>
      </c>
      <c r="H72">
        <v>0</v>
      </c>
      <c r="I72">
        <v>0</v>
      </c>
      <c r="J72">
        <v>0</v>
      </c>
      <c r="K72" s="10">
        <f t="shared" si="4"/>
        <v>0</v>
      </c>
      <c r="L72" s="10"/>
    </row>
    <row r="73" spans="1:12" hidden="1" outlineLevel="1" x14ac:dyDescent="0.25">
      <c r="A73" t="s">
        <v>75</v>
      </c>
      <c r="B73">
        <v>0</v>
      </c>
      <c r="C73" s="3">
        <v>0</v>
      </c>
      <c r="D73" s="3">
        <v>0</v>
      </c>
      <c r="E73" s="10">
        <v>1773246</v>
      </c>
      <c r="F73">
        <v>0</v>
      </c>
      <c r="G73" s="10">
        <f t="shared" si="3"/>
        <v>1773246</v>
      </c>
      <c r="H73">
        <v>0</v>
      </c>
      <c r="I73" s="10">
        <v>1773246</v>
      </c>
      <c r="J73" s="10">
        <v>1735040</v>
      </c>
      <c r="K73" s="10">
        <f t="shared" si="4"/>
        <v>38206</v>
      </c>
      <c r="L73" s="10"/>
    </row>
    <row r="74" spans="1:12" hidden="1" outlineLevel="1" x14ac:dyDescent="0.25">
      <c r="A74" t="s">
        <v>227</v>
      </c>
      <c r="B74">
        <v>0</v>
      </c>
      <c r="C74" s="3">
        <v>0</v>
      </c>
      <c r="D74" s="3">
        <v>0</v>
      </c>
      <c r="E74" s="10">
        <v>2427691</v>
      </c>
      <c r="F74">
        <v>0</v>
      </c>
      <c r="G74" s="10">
        <f t="shared" si="3"/>
        <v>2427691</v>
      </c>
      <c r="H74">
        <v>0</v>
      </c>
      <c r="I74" s="10">
        <v>2427691</v>
      </c>
      <c r="J74" s="10">
        <v>2720000</v>
      </c>
      <c r="K74" s="10">
        <f t="shared" si="4"/>
        <v>-292309</v>
      </c>
      <c r="L74" s="10"/>
    </row>
    <row r="75" spans="1:12" hidden="1" outlineLevel="1" x14ac:dyDescent="0.25">
      <c r="A75" t="s">
        <v>76</v>
      </c>
      <c r="B75">
        <v>0</v>
      </c>
      <c r="C75" s="3">
        <v>0</v>
      </c>
      <c r="D75" s="3">
        <v>0</v>
      </c>
      <c r="E75" s="10">
        <v>3395088</v>
      </c>
      <c r="F75">
        <v>0</v>
      </c>
      <c r="G75" s="10">
        <f t="shared" si="3"/>
        <v>3395088</v>
      </c>
      <c r="H75">
        <v>0</v>
      </c>
      <c r="I75" s="10">
        <v>3395088</v>
      </c>
      <c r="J75" s="10">
        <v>2583000</v>
      </c>
      <c r="K75" s="10">
        <f t="shared" si="4"/>
        <v>812088</v>
      </c>
      <c r="L75" s="10"/>
    </row>
    <row r="76" spans="1:12" hidden="1" outlineLevel="1" x14ac:dyDescent="0.25">
      <c r="A76" t="s">
        <v>77</v>
      </c>
      <c r="B76" s="10">
        <v>-8841162</v>
      </c>
      <c r="C76" s="3">
        <v>0</v>
      </c>
      <c r="D76" s="3">
        <v>0</v>
      </c>
      <c r="E76" s="10">
        <v>13746269</v>
      </c>
      <c r="F76">
        <v>0</v>
      </c>
      <c r="G76" s="10">
        <f t="shared" si="3"/>
        <v>13746269</v>
      </c>
      <c r="H76">
        <v>0</v>
      </c>
      <c r="I76" s="10">
        <v>4905107</v>
      </c>
      <c r="J76" s="10">
        <v>3827500</v>
      </c>
      <c r="K76" s="10">
        <f t="shared" si="4"/>
        <v>1077607</v>
      </c>
      <c r="L76" s="10"/>
    </row>
    <row r="77" spans="1:12" hidden="1" outlineLevel="1" x14ac:dyDescent="0.25">
      <c r="A77" t="s">
        <v>78</v>
      </c>
      <c r="B77">
        <v>0</v>
      </c>
      <c r="C77" s="3">
        <v>0</v>
      </c>
      <c r="D77" s="3">
        <v>0</v>
      </c>
      <c r="E77" s="10">
        <v>2034573</v>
      </c>
      <c r="F77">
        <v>0</v>
      </c>
      <c r="G77" s="10">
        <f t="shared" si="3"/>
        <v>2034573</v>
      </c>
      <c r="H77">
        <v>0</v>
      </c>
      <c r="I77" s="10">
        <v>2034573</v>
      </c>
      <c r="J77" s="10">
        <v>2940000</v>
      </c>
      <c r="K77" s="10">
        <f t="shared" si="4"/>
        <v>-905427</v>
      </c>
      <c r="L77" s="10"/>
    </row>
    <row r="78" spans="1:12" hidden="1" outlineLevel="1" x14ac:dyDescent="0.25">
      <c r="A78" t="s">
        <v>79</v>
      </c>
      <c r="B78">
        <v>0</v>
      </c>
      <c r="C78" s="3">
        <v>0</v>
      </c>
      <c r="D78" s="3">
        <v>0</v>
      </c>
      <c r="E78" s="10">
        <v>27190388</v>
      </c>
      <c r="F78">
        <v>0</v>
      </c>
      <c r="G78" s="10">
        <f t="shared" si="3"/>
        <v>27190388</v>
      </c>
      <c r="H78">
        <v>0</v>
      </c>
      <c r="I78" s="10">
        <v>27190388</v>
      </c>
      <c r="J78" s="10">
        <v>27190388</v>
      </c>
      <c r="K78" s="10">
        <f t="shared" si="4"/>
        <v>0</v>
      </c>
      <c r="L78" s="10"/>
    </row>
    <row r="79" spans="1:12" s="4" customFormat="1" collapsed="1" x14ac:dyDescent="0.25">
      <c r="A79" s="4" t="s">
        <v>80</v>
      </c>
      <c r="B79" s="5">
        <v>-503244942</v>
      </c>
      <c r="C79" s="5">
        <v>436188778</v>
      </c>
      <c r="D79" s="4">
        <v>0</v>
      </c>
      <c r="E79" s="5">
        <v>1137072170</v>
      </c>
      <c r="F79" s="4">
        <v>0</v>
      </c>
      <c r="G79" s="5">
        <f t="shared" si="3"/>
        <v>1573260948</v>
      </c>
      <c r="H79" s="4">
        <v>0</v>
      </c>
      <c r="I79" s="5">
        <v>1070016005</v>
      </c>
      <c r="J79" s="5">
        <v>1037622851</v>
      </c>
      <c r="K79" s="5">
        <f t="shared" si="4"/>
        <v>32393154</v>
      </c>
      <c r="L79" s="5"/>
    </row>
    <row r="80" spans="1:12" hidden="1" outlineLevel="1" x14ac:dyDescent="0.25">
      <c r="A80" t="s">
        <v>81</v>
      </c>
      <c r="B80">
        <v>0</v>
      </c>
      <c r="C80" s="10">
        <v>3241990</v>
      </c>
      <c r="D80" s="3">
        <v>0</v>
      </c>
      <c r="E80" s="10">
        <v>1478335</v>
      </c>
      <c r="F80">
        <v>0</v>
      </c>
      <c r="G80" s="10">
        <f t="shared" si="3"/>
        <v>4720325</v>
      </c>
      <c r="H80">
        <v>0</v>
      </c>
      <c r="I80" s="10">
        <v>4720325</v>
      </c>
      <c r="J80" s="10">
        <v>6223770</v>
      </c>
      <c r="K80" s="10">
        <f t="shared" si="4"/>
        <v>-1503445</v>
      </c>
      <c r="L80" s="10"/>
    </row>
    <row r="81" spans="1:12" hidden="1" outlineLevel="1" x14ac:dyDescent="0.25">
      <c r="A81" t="s">
        <v>82</v>
      </c>
      <c r="B81" s="10">
        <v>-31144320</v>
      </c>
      <c r="C81" s="10">
        <v>48505090</v>
      </c>
      <c r="D81" s="3">
        <v>0</v>
      </c>
      <c r="E81" s="10">
        <v>13840223</v>
      </c>
      <c r="F81">
        <v>0</v>
      </c>
      <c r="G81" s="10">
        <f t="shared" si="3"/>
        <v>62345313</v>
      </c>
      <c r="H81">
        <v>0</v>
      </c>
      <c r="I81" s="10">
        <v>31200993</v>
      </c>
      <c r="J81" s="10">
        <v>34957557</v>
      </c>
      <c r="K81" s="10">
        <f t="shared" si="4"/>
        <v>-3756564</v>
      </c>
      <c r="L81" s="10"/>
    </row>
    <row r="82" spans="1:12" hidden="1" outlineLevel="1" x14ac:dyDescent="0.25">
      <c r="A82" t="s">
        <v>83</v>
      </c>
      <c r="B82" s="10">
        <v>-8120240</v>
      </c>
      <c r="C82" s="10">
        <v>11720827</v>
      </c>
      <c r="D82" s="3">
        <v>0</v>
      </c>
      <c r="E82" s="10">
        <v>24876583</v>
      </c>
      <c r="F82">
        <v>0</v>
      </c>
      <c r="G82" s="10">
        <f t="shared" si="3"/>
        <v>36597410</v>
      </c>
      <c r="H82">
        <v>0</v>
      </c>
      <c r="I82" s="10">
        <v>28477170</v>
      </c>
      <c r="J82" s="10">
        <v>22129236</v>
      </c>
      <c r="K82" s="10">
        <f t="shared" si="4"/>
        <v>6347934</v>
      </c>
      <c r="L82" s="10"/>
    </row>
    <row r="83" spans="1:12" hidden="1" outlineLevel="1" x14ac:dyDescent="0.25">
      <c r="A83" t="s">
        <v>84</v>
      </c>
      <c r="B83" s="10">
        <v>-1874363</v>
      </c>
      <c r="C83" s="3">
        <v>0</v>
      </c>
      <c r="D83" s="3">
        <v>0</v>
      </c>
      <c r="E83" s="10">
        <v>3375370</v>
      </c>
      <c r="F83">
        <v>0</v>
      </c>
      <c r="G83" s="10">
        <f t="shared" si="3"/>
        <v>3375370</v>
      </c>
      <c r="H83">
        <v>0</v>
      </c>
      <c r="I83" s="10">
        <v>1501007</v>
      </c>
      <c r="J83" s="10">
        <v>1503597</v>
      </c>
      <c r="K83" s="10">
        <f t="shared" si="4"/>
        <v>-2590</v>
      </c>
      <c r="L83" s="10"/>
    </row>
    <row r="84" spans="1:12" hidden="1" outlineLevel="1" x14ac:dyDescent="0.25">
      <c r="A84" t="s">
        <v>85</v>
      </c>
      <c r="B84" s="10">
        <v>-9905000</v>
      </c>
      <c r="C84" s="10">
        <v>39770292</v>
      </c>
      <c r="D84" s="3">
        <v>0</v>
      </c>
      <c r="E84" s="10">
        <v>3399936</v>
      </c>
      <c r="F84">
        <v>0</v>
      </c>
      <c r="G84" s="10">
        <f t="shared" si="3"/>
        <v>43170228</v>
      </c>
      <c r="H84">
        <v>0</v>
      </c>
      <c r="I84" s="10">
        <v>33265228</v>
      </c>
      <c r="J84" s="10">
        <v>32529883</v>
      </c>
      <c r="K84" s="10">
        <f t="shared" si="4"/>
        <v>735345</v>
      </c>
      <c r="L84" s="10"/>
    </row>
    <row r="85" spans="1:12" hidden="1" outlineLevel="1" x14ac:dyDescent="0.25">
      <c r="A85" t="s">
        <v>86</v>
      </c>
      <c r="B85" s="10">
        <v>-1088501</v>
      </c>
      <c r="C85" s="10">
        <v>47882757</v>
      </c>
      <c r="D85" s="3">
        <v>0</v>
      </c>
      <c r="E85" s="10">
        <v>30265174</v>
      </c>
      <c r="F85">
        <v>0</v>
      </c>
      <c r="G85" s="10">
        <f t="shared" si="3"/>
        <v>78147931</v>
      </c>
      <c r="H85">
        <v>0</v>
      </c>
      <c r="I85" s="10">
        <v>77059430</v>
      </c>
      <c r="J85" s="10">
        <v>56935329</v>
      </c>
      <c r="K85" s="10">
        <f t="shared" si="4"/>
        <v>20124101</v>
      </c>
      <c r="L85" s="10"/>
    </row>
    <row r="86" spans="1:12" hidden="1" outlineLevel="1" x14ac:dyDescent="0.25">
      <c r="A86" t="s">
        <v>87</v>
      </c>
      <c r="B86" s="10">
        <v>-203906955</v>
      </c>
      <c r="C86" s="10">
        <v>122167685</v>
      </c>
      <c r="D86" s="3">
        <v>0</v>
      </c>
      <c r="E86" s="10">
        <v>234952909</v>
      </c>
      <c r="F86">
        <v>0</v>
      </c>
      <c r="G86" s="10">
        <f t="shared" si="3"/>
        <v>357120594</v>
      </c>
      <c r="H86">
        <v>-1</v>
      </c>
      <c r="I86" s="10">
        <v>153213638</v>
      </c>
      <c r="J86" s="10">
        <v>150608639</v>
      </c>
      <c r="K86" s="10">
        <f t="shared" si="4"/>
        <v>2604999</v>
      </c>
      <c r="L86" s="10"/>
    </row>
    <row r="87" spans="1:12" hidden="1" outlineLevel="1" x14ac:dyDescent="0.25">
      <c r="A87" t="s">
        <v>88</v>
      </c>
      <c r="B87" s="10">
        <v>-179072763</v>
      </c>
      <c r="C87" s="10">
        <v>162640001</v>
      </c>
      <c r="D87" s="3">
        <v>0</v>
      </c>
      <c r="E87" s="10">
        <v>246315196</v>
      </c>
      <c r="F87">
        <v>0</v>
      </c>
      <c r="G87" s="10">
        <f t="shared" si="3"/>
        <v>408955197</v>
      </c>
      <c r="H87">
        <v>0</v>
      </c>
      <c r="I87" s="10">
        <v>229882434</v>
      </c>
      <c r="J87" s="10">
        <v>218700130</v>
      </c>
      <c r="K87" s="10">
        <f t="shared" si="4"/>
        <v>11182304</v>
      </c>
      <c r="L87" s="10"/>
    </row>
    <row r="88" spans="1:12" hidden="1" outlineLevel="1" x14ac:dyDescent="0.25">
      <c r="A88" t="s">
        <v>89</v>
      </c>
      <c r="B88">
        <v>0</v>
      </c>
      <c r="C88" s="3">
        <v>0</v>
      </c>
      <c r="D88" s="3">
        <v>0</v>
      </c>
      <c r="E88" s="10">
        <v>1643832</v>
      </c>
      <c r="F88">
        <v>0</v>
      </c>
      <c r="G88" s="10">
        <f t="shared" si="3"/>
        <v>1643832</v>
      </c>
      <c r="H88">
        <v>0</v>
      </c>
      <c r="I88" s="10">
        <v>1643832</v>
      </c>
      <c r="J88" s="10">
        <v>1643832</v>
      </c>
      <c r="K88" s="10">
        <f t="shared" si="4"/>
        <v>0</v>
      </c>
      <c r="L88" s="10"/>
    </row>
    <row r="89" spans="1:12" hidden="1" outlineLevel="1" x14ac:dyDescent="0.25">
      <c r="A89" t="s">
        <v>90</v>
      </c>
      <c r="B89" s="10">
        <v>-14776800</v>
      </c>
      <c r="C89" s="10">
        <v>31740</v>
      </c>
      <c r="D89" s="3">
        <v>0</v>
      </c>
      <c r="E89" s="10">
        <v>20316403</v>
      </c>
      <c r="F89">
        <v>0</v>
      </c>
      <c r="G89" s="10">
        <f t="shared" si="3"/>
        <v>20348143</v>
      </c>
      <c r="H89">
        <v>0</v>
      </c>
      <c r="I89" s="10">
        <v>5571343</v>
      </c>
      <c r="J89" s="10">
        <v>5583100</v>
      </c>
      <c r="K89" s="10">
        <f t="shared" si="4"/>
        <v>-11757</v>
      </c>
      <c r="L89" s="10"/>
    </row>
    <row r="90" spans="1:12" hidden="1" outlineLevel="1" x14ac:dyDescent="0.25">
      <c r="A90" t="s">
        <v>91</v>
      </c>
      <c r="B90" s="10">
        <v>-53196000</v>
      </c>
      <c r="C90" s="3">
        <v>0</v>
      </c>
      <c r="D90" s="3">
        <v>0</v>
      </c>
      <c r="E90" s="10">
        <v>56835207</v>
      </c>
      <c r="F90">
        <v>0</v>
      </c>
      <c r="G90" s="10">
        <f t="shared" si="3"/>
        <v>56835207</v>
      </c>
      <c r="H90">
        <v>0</v>
      </c>
      <c r="I90" s="10">
        <v>3639207</v>
      </c>
      <c r="J90" s="10">
        <v>1598916</v>
      </c>
      <c r="K90" s="10">
        <f t="shared" si="4"/>
        <v>2040291</v>
      </c>
      <c r="L90" s="10"/>
    </row>
    <row r="91" spans="1:12" hidden="1" outlineLevel="1" x14ac:dyDescent="0.25">
      <c r="A91" t="s">
        <v>92</v>
      </c>
      <c r="B91">
        <v>0</v>
      </c>
      <c r="C91" s="3">
        <v>0</v>
      </c>
      <c r="D91" s="3">
        <v>0</v>
      </c>
      <c r="E91" s="10">
        <v>310121514</v>
      </c>
      <c r="F91">
        <v>0</v>
      </c>
      <c r="G91" s="10">
        <f t="shared" si="3"/>
        <v>310121514</v>
      </c>
      <c r="H91">
        <v>0</v>
      </c>
      <c r="I91" s="10">
        <v>310121514</v>
      </c>
      <c r="J91" s="10">
        <v>310223898</v>
      </c>
      <c r="K91" s="10">
        <f t="shared" si="4"/>
        <v>-102384</v>
      </c>
      <c r="L91" s="10"/>
    </row>
    <row r="92" spans="1:12" hidden="1" outlineLevel="1" x14ac:dyDescent="0.25">
      <c r="A92" t="s">
        <v>93</v>
      </c>
      <c r="B92">
        <v>0</v>
      </c>
      <c r="C92" s="3">
        <v>0</v>
      </c>
      <c r="D92" s="3">
        <v>0</v>
      </c>
      <c r="E92" s="10">
        <v>40830019</v>
      </c>
      <c r="F92">
        <v>0</v>
      </c>
      <c r="G92" s="10">
        <f t="shared" si="3"/>
        <v>40830019</v>
      </c>
      <c r="H92">
        <v>0</v>
      </c>
      <c r="I92" s="10">
        <v>40830019</v>
      </c>
      <c r="J92" s="10">
        <v>37595796</v>
      </c>
      <c r="K92" s="10">
        <f t="shared" si="4"/>
        <v>3234223</v>
      </c>
      <c r="L92" s="10"/>
    </row>
    <row r="93" spans="1:12" hidden="1" outlineLevel="1" x14ac:dyDescent="0.25">
      <c r="A93" t="s">
        <v>94</v>
      </c>
      <c r="B93">
        <v>0</v>
      </c>
      <c r="C93" s="3">
        <v>0</v>
      </c>
      <c r="D93" s="3">
        <v>0</v>
      </c>
      <c r="E93" s="10">
        <v>10055506</v>
      </c>
      <c r="F93">
        <v>0</v>
      </c>
      <c r="G93" s="10">
        <f t="shared" si="3"/>
        <v>10055506</v>
      </c>
      <c r="H93">
        <v>0</v>
      </c>
      <c r="I93" s="10">
        <v>10055506</v>
      </c>
      <c r="J93" s="10">
        <v>9686197</v>
      </c>
      <c r="K93" s="10">
        <f t="shared" si="4"/>
        <v>369309</v>
      </c>
      <c r="L93" s="10"/>
    </row>
    <row r="94" spans="1:12" hidden="1" outlineLevel="1" x14ac:dyDescent="0.25">
      <c r="A94" t="s">
        <v>95</v>
      </c>
      <c r="B94">
        <v>0</v>
      </c>
      <c r="C94" s="10">
        <v>228396</v>
      </c>
      <c r="D94" s="3">
        <v>0</v>
      </c>
      <c r="E94" s="10">
        <v>12091870</v>
      </c>
      <c r="F94">
        <v>0</v>
      </c>
      <c r="G94" s="10">
        <f t="shared" si="3"/>
        <v>12320266</v>
      </c>
      <c r="H94">
        <v>0</v>
      </c>
      <c r="I94" s="10">
        <v>12320266</v>
      </c>
      <c r="J94" s="10">
        <v>12364796</v>
      </c>
      <c r="K94" s="10">
        <f t="shared" si="4"/>
        <v>-44530</v>
      </c>
      <c r="L94" s="10"/>
    </row>
    <row r="95" spans="1:12" hidden="1" outlineLevel="1" x14ac:dyDescent="0.25">
      <c r="A95" t="s">
        <v>96</v>
      </c>
      <c r="B95">
        <v>0</v>
      </c>
      <c r="C95" s="3">
        <v>0</v>
      </c>
      <c r="D95" s="3">
        <v>0</v>
      </c>
      <c r="E95" s="10">
        <v>20682386</v>
      </c>
      <c r="F95">
        <v>0</v>
      </c>
      <c r="G95" s="10">
        <f t="shared" si="3"/>
        <v>20682386</v>
      </c>
      <c r="H95">
        <v>0</v>
      </c>
      <c r="I95" s="10">
        <v>20682386</v>
      </c>
      <c r="J95" s="10">
        <v>19628826</v>
      </c>
      <c r="K95" s="10">
        <f t="shared" si="4"/>
        <v>1053560</v>
      </c>
      <c r="L95" s="10"/>
    </row>
    <row r="96" spans="1:12" hidden="1" outlineLevel="1" x14ac:dyDescent="0.25">
      <c r="A96" t="s">
        <v>97</v>
      </c>
      <c r="B96">
        <v>0</v>
      </c>
      <c r="C96" s="3">
        <v>0</v>
      </c>
      <c r="D96" s="3">
        <v>0</v>
      </c>
      <c r="E96" s="10">
        <v>4637807</v>
      </c>
      <c r="F96">
        <v>0</v>
      </c>
      <c r="G96" s="10">
        <f t="shared" si="3"/>
        <v>4637807</v>
      </c>
      <c r="H96">
        <v>0</v>
      </c>
      <c r="I96" s="10">
        <v>4637807</v>
      </c>
      <c r="J96" s="10">
        <v>4380955</v>
      </c>
      <c r="K96" s="10">
        <f t="shared" si="4"/>
        <v>256852</v>
      </c>
      <c r="L96" s="10"/>
    </row>
    <row r="97" spans="1:12" hidden="1" outlineLevel="1" x14ac:dyDescent="0.25">
      <c r="A97" t="s">
        <v>98</v>
      </c>
      <c r="B97" s="10">
        <v>-160000</v>
      </c>
      <c r="C97" s="3">
        <v>0</v>
      </c>
      <c r="D97" s="3">
        <v>0</v>
      </c>
      <c r="E97" s="10">
        <v>101353900</v>
      </c>
      <c r="F97">
        <v>0</v>
      </c>
      <c r="G97" s="10">
        <f t="shared" si="3"/>
        <v>101353900</v>
      </c>
      <c r="H97">
        <v>0</v>
      </c>
      <c r="I97" s="10">
        <v>101193900</v>
      </c>
      <c r="J97" s="10">
        <v>111328394</v>
      </c>
      <c r="K97" s="10">
        <f t="shared" si="4"/>
        <v>-10134494</v>
      </c>
      <c r="L97" s="10"/>
    </row>
    <row r="98" spans="1:12" s="4" customFormat="1" collapsed="1" x14ac:dyDescent="0.25">
      <c r="A98" s="4" t="s">
        <v>99</v>
      </c>
      <c r="B98" s="4">
        <v>0</v>
      </c>
      <c r="C98" s="4">
        <v>0</v>
      </c>
      <c r="D98" s="4">
        <v>0</v>
      </c>
      <c r="E98" s="5">
        <v>83205350</v>
      </c>
      <c r="F98" s="4">
        <v>0</v>
      </c>
      <c r="G98" s="5">
        <f t="shared" si="3"/>
        <v>83205350</v>
      </c>
      <c r="H98" s="4">
        <v>0</v>
      </c>
      <c r="I98" s="5">
        <v>83205350</v>
      </c>
      <c r="J98" s="5">
        <v>82867996</v>
      </c>
      <c r="K98" s="5">
        <f t="shared" si="4"/>
        <v>337354</v>
      </c>
      <c r="L98" s="5"/>
    </row>
    <row r="99" spans="1:12" hidden="1" outlineLevel="1" x14ac:dyDescent="0.25">
      <c r="A99" t="s">
        <v>100</v>
      </c>
      <c r="B99">
        <v>0</v>
      </c>
      <c r="C99" s="3">
        <v>0</v>
      </c>
      <c r="D99" s="3">
        <v>0</v>
      </c>
      <c r="E99" s="10">
        <v>82345152</v>
      </c>
      <c r="F99">
        <v>0</v>
      </c>
      <c r="G99" s="10">
        <f t="shared" si="3"/>
        <v>82345152</v>
      </c>
      <c r="H99">
        <v>0</v>
      </c>
      <c r="I99" s="10">
        <v>82345152</v>
      </c>
      <c r="J99" s="10">
        <v>82007996</v>
      </c>
      <c r="K99" s="10">
        <f t="shared" si="4"/>
        <v>337156</v>
      </c>
      <c r="L99" s="10"/>
    </row>
    <row r="100" spans="1:12" hidden="1" outlineLevel="1" x14ac:dyDescent="0.25">
      <c r="A100" t="s">
        <v>242</v>
      </c>
      <c r="B100">
        <v>0</v>
      </c>
      <c r="C100" s="3">
        <v>0</v>
      </c>
      <c r="D100" s="3">
        <v>0</v>
      </c>
      <c r="E100" s="10">
        <v>860198</v>
      </c>
      <c r="F100">
        <v>0</v>
      </c>
      <c r="G100" s="10">
        <f t="shared" si="3"/>
        <v>860198</v>
      </c>
      <c r="H100">
        <v>0</v>
      </c>
      <c r="I100" s="10">
        <v>860198</v>
      </c>
      <c r="J100" s="10">
        <v>860000</v>
      </c>
      <c r="K100" s="10">
        <f t="shared" si="4"/>
        <v>198</v>
      </c>
      <c r="L100" s="10"/>
    </row>
    <row r="101" spans="1:12" s="4" customFormat="1" collapsed="1" x14ac:dyDescent="0.25">
      <c r="A101" s="4" t="s">
        <v>101</v>
      </c>
      <c r="B101" s="5">
        <v>-122873283</v>
      </c>
      <c r="C101" s="4">
        <v>0</v>
      </c>
      <c r="D101" s="4">
        <v>0</v>
      </c>
      <c r="E101" s="5">
        <v>171298651</v>
      </c>
      <c r="F101" s="4">
        <v>0</v>
      </c>
      <c r="G101" s="5">
        <f t="shared" si="3"/>
        <v>171298651</v>
      </c>
      <c r="H101" s="4">
        <v>0</v>
      </c>
      <c r="I101" s="5">
        <v>48425368</v>
      </c>
      <c r="J101" s="5">
        <v>34872848</v>
      </c>
      <c r="K101" s="5">
        <f t="shared" si="4"/>
        <v>13552520</v>
      </c>
      <c r="L101" s="5"/>
    </row>
    <row r="102" spans="1:12" hidden="1" outlineLevel="1" x14ac:dyDescent="0.25">
      <c r="A102" t="s">
        <v>102</v>
      </c>
      <c r="B102" s="10">
        <v>-116264058</v>
      </c>
      <c r="C102" s="3">
        <v>0</v>
      </c>
      <c r="D102" s="3">
        <v>0</v>
      </c>
      <c r="E102" s="10">
        <v>60147642</v>
      </c>
      <c r="F102">
        <v>0</v>
      </c>
      <c r="G102" s="10">
        <f t="shared" si="3"/>
        <v>60147642</v>
      </c>
      <c r="H102">
        <v>0</v>
      </c>
      <c r="I102" s="10">
        <v>-56116416</v>
      </c>
      <c r="J102" s="10">
        <v>-54070000</v>
      </c>
      <c r="K102" s="10">
        <f t="shared" si="4"/>
        <v>-2046416</v>
      </c>
      <c r="L102" s="10"/>
    </row>
    <row r="103" spans="1:12" hidden="1" outlineLevel="1" x14ac:dyDescent="0.25">
      <c r="A103" t="s">
        <v>103</v>
      </c>
      <c r="B103">
        <v>0</v>
      </c>
      <c r="C103" s="3">
        <v>0</v>
      </c>
      <c r="D103" s="3">
        <v>0</v>
      </c>
      <c r="E103" s="10">
        <v>99876544</v>
      </c>
      <c r="F103">
        <v>0</v>
      </c>
      <c r="G103" s="10">
        <f t="shared" si="3"/>
        <v>99876544</v>
      </c>
      <c r="H103">
        <v>0</v>
      </c>
      <c r="I103" s="10">
        <v>99876544</v>
      </c>
      <c r="J103" s="10">
        <v>84519848</v>
      </c>
      <c r="K103" s="10">
        <f t="shared" si="4"/>
        <v>15356696</v>
      </c>
      <c r="L103" s="10"/>
    </row>
    <row r="104" spans="1:12" hidden="1" outlineLevel="1" x14ac:dyDescent="0.25">
      <c r="A104" t="s">
        <v>104</v>
      </c>
      <c r="B104">
        <v>0</v>
      </c>
      <c r="C104" s="3">
        <v>0</v>
      </c>
      <c r="D104" s="3">
        <v>0</v>
      </c>
      <c r="E104" s="10">
        <v>1300337</v>
      </c>
      <c r="F104">
        <v>0</v>
      </c>
      <c r="G104" s="10">
        <f t="shared" si="3"/>
        <v>1300337</v>
      </c>
      <c r="H104">
        <v>0</v>
      </c>
      <c r="I104" s="10">
        <v>1300337</v>
      </c>
      <c r="J104" s="10">
        <v>1080000</v>
      </c>
      <c r="K104" s="10">
        <f t="shared" si="4"/>
        <v>220337</v>
      </c>
      <c r="L104" s="10"/>
    </row>
    <row r="105" spans="1:12" hidden="1" outlineLevel="1" x14ac:dyDescent="0.25">
      <c r="A105" t="s">
        <v>105</v>
      </c>
      <c r="B105" s="10">
        <v>-6609225</v>
      </c>
      <c r="C105" s="3">
        <v>0</v>
      </c>
      <c r="D105" s="3">
        <v>0</v>
      </c>
      <c r="E105" s="10">
        <v>9974128</v>
      </c>
      <c r="F105">
        <v>0</v>
      </c>
      <c r="G105" s="10">
        <f t="shared" si="3"/>
        <v>9974128</v>
      </c>
      <c r="H105">
        <v>0</v>
      </c>
      <c r="I105" s="10">
        <v>3364903</v>
      </c>
      <c r="J105" s="10">
        <v>3343000</v>
      </c>
      <c r="K105" s="10">
        <f t="shared" si="4"/>
        <v>21903</v>
      </c>
      <c r="L105" s="10"/>
    </row>
    <row r="106" spans="1:12" s="4" customFormat="1" collapsed="1" x14ac:dyDescent="0.25">
      <c r="A106" s="4" t="s">
        <v>106</v>
      </c>
      <c r="B106" s="5">
        <v>-107684225</v>
      </c>
      <c r="C106" s="5">
        <v>98048857</v>
      </c>
      <c r="D106" s="4">
        <v>0</v>
      </c>
      <c r="E106" s="5">
        <v>64194075</v>
      </c>
      <c r="F106" s="4">
        <v>0</v>
      </c>
      <c r="G106" s="5">
        <f t="shared" si="3"/>
        <v>162242932</v>
      </c>
      <c r="H106" s="4">
        <v>0</v>
      </c>
      <c r="I106" s="5">
        <v>54558707</v>
      </c>
      <c r="J106" s="5">
        <v>64796291</v>
      </c>
      <c r="K106" s="5">
        <f t="shared" si="4"/>
        <v>-10237584</v>
      </c>
      <c r="L106" s="5"/>
    </row>
    <row r="107" spans="1:12" hidden="1" outlineLevel="1" x14ac:dyDescent="0.25">
      <c r="A107" t="s">
        <v>107</v>
      </c>
      <c r="B107">
        <v>0</v>
      </c>
      <c r="C107" s="10">
        <v>8211457</v>
      </c>
      <c r="D107" s="3">
        <v>0</v>
      </c>
      <c r="E107" s="10">
        <v>12000</v>
      </c>
      <c r="F107">
        <v>0</v>
      </c>
      <c r="G107" s="10">
        <f t="shared" si="3"/>
        <v>8223457</v>
      </c>
      <c r="H107">
        <v>0</v>
      </c>
      <c r="I107" s="10">
        <v>8223457</v>
      </c>
      <c r="J107" s="10">
        <v>7799140</v>
      </c>
      <c r="K107" s="10">
        <f t="shared" si="4"/>
        <v>424317</v>
      </c>
      <c r="L107" s="10"/>
    </row>
    <row r="108" spans="1:12" hidden="1" outlineLevel="1" x14ac:dyDescent="0.25">
      <c r="A108" t="s">
        <v>108</v>
      </c>
      <c r="B108" s="10">
        <v>-52645342</v>
      </c>
      <c r="C108" s="10">
        <v>44547630</v>
      </c>
      <c r="D108" s="3">
        <v>0</v>
      </c>
      <c r="E108" s="10">
        <v>8666620</v>
      </c>
      <c r="F108">
        <v>0</v>
      </c>
      <c r="G108" s="10">
        <f t="shared" si="3"/>
        <v>53214250</v>
      </c>
      <c r="H108">
        <v>0</v>
      </c>
      <c r="I108" s="10">
        <v>568908</v>
      </c>
      <c r="J108" s="10">
        <v>20617144</v>
      </c>
      <c r="K108" s="10">
        <f t="shared" si="4"/>
        <v>-20048236</v>
      </c>
      <c r="L108" s="10"/>
    </row>
    <row r="109" spans="1:12" hidden="1" outlineLevel="1" x14ac:dyDescent="0.25">
      <c r="A109" t="s">
        <v>109</v>
      </c>
      <c r="B109" s="10">
        <v>-2600000</v>
      </c>
      <c r="C109" s="3">
        <v>0</v>
      </c>
      <c r="D109" s="3">
        <v>0</v>
      </c>
      <c r="E109" s="10">
        <v>4353091</v>
      </c>
      <c r="F109">
        <v>0</v>
      </c>
      <c r="G109" s="10">
        <f t="shared" si="3"/>
        <v>4353091</v>
      </c>
      <c r="H109">
        <v>0</v>
      </c>
      <c r="I109" s="10">
        <v>1753091</v>
      </c>
      <c r="J109" s="10">
        <v>821400</v>
      </c>
      <c r="K109" s="10">
        <f t="shared" si="4"/>
        <v>931691</v>
      </c>
      <c r="L109" s="10"/>
    </row>
    <row r="110" spans="1:12" hidden="1" outlineLevel="1" x14ac:dyDescent="0.25">
      <c r="A110" t="s">
        <v>110</v>
      </c>
      <c r="B110" s="10">
        <v>-24158811</v>
      </c>
      <c r="C110" s="3">
        <v>0</v>
      </c>
      <c r="D110" s="3">
        <v>0</v>
      </c>
      <c r="E110" s="10">
        <v>1434828</v>
      </c>
      <c r="F110">
        <v>0</v>
      </c>
      <c r="G110" s="10">
        <f t="shared" si="3"/>
        <v>1434828</v>
      </c>
      <c r="H110">
        <v>0</v>
      </c>
      <c r="I110" s="10">
        <v>-22723983</v>
      </c>
      <c r="J110" s="10">
        <v>-4696000</v>
      </c>
      <c r="K110" s="10">
        <f t="shared" si="4"/>
        <v>-18027983</v>
      </c>
      <c r="L110" s="10"/>
    </row>
    <row r="111" spans="1:12" hidden="1" outlineLevel="1" x14ac:dyDescent="0.25">
      <c r="A111" t="s">
        <v>111</v>
      </c>
      <c r="B111" s="10">
        <v>-1534963</v>
      </c>
      <c r="C111" s="3">
        <v>0</v>
      </c>
      <c r="D111" s="3">
        <v>0</v>
      </c>
      <c r="E111" s="10">
        <v>17374903</v>
      </c>
      <c r="F111">
        <v>0</v>
      </c>
      <c r="G111" s="10">
        <f t="shared" si="3"/>
        <v>17374903</v>
      </c>
      <c r="H111">
        <v>0</v>
      </c>
      <c r="I111" s="10">
        <v>15839940</v>
      </c>
      <c r="J111" s="10">
        <v>4615000</v>
      </c>
      <c r="K111" s="10">
        <f t="shared" si="4"/>
        <v>11224940</v>
      </c>
      <c r="L111" s="10"/>
    </row>
    <row r="112" spans="1:12" hidden="1" outlineLevel="1" x14ac:dyDescent="0.25">
      <c r="A112" t="s">
        <v>112</v>
      </c>
      <c r="B112">
        <v>0</v>
      </c>
      <c r="C112" s="3">
        <v>0</v>
      </c>
      <c r="D112" s="3">
        <v>0</v>
      </c>
      <c r="E112" s="10">
        <v>1461915</v>
      </c>
      <c r="F112">
        <v>0</v>
      </c>
      <c r="G112" s="10">
        <f t="shared" si="3"/>
        <v>1461915</v>
      </c>
      <c r="H112">
        <v>0</v>
      </c>
      <c r="I112" s="10">
        <v>1461915</v>
      </c>
      <c r="J112" s="10">
        <v>3200000</v>
      </c>
      <c r="K112" s="10">
        <f t="shared" si="4"/>
        <v>-1738085</v>
      </c>
      <c r="L112" s="10"/>
    </row>
    <row r="113" spans="1:12" hidden="1" outlineLevel="1" x14ac:dyDescent="0.25">
      <c r="A113" t="s">
        <v>113</v>
      </c>
      <c r="B113" s="10">
        <v>-26745109</v>
      </c>
      <c r="C113" s="10">
        <v>45289770</v>
      </c>
      <c r="D113" s="3">
        <v>0</v>
      </c>
      <c r="E113" s="10">
        <v>17348262</v>
      </c>
      <c r="F113">
        <v>0</v>
      </c>
      <c r="G113" s="10">
        <f t="shared" si="3"/>
        <v>62638032</v>
      </c>
      <c r="H113">
        <v>0</v>
      </c>
      <c r="I113" s="10">
        <v>35892923</v>
      </c>
      <c r="J113" s="10">
        <v>18897151</v>
      </c>
      <c r="K113" s="10">
        <f t="shared" si="4"/>
        <v>16995772</v>
      </c>
      <c r="L113" s="10"/>
    </row>
    <row r="114" spans="1:12" hidden="1" outlineLevel="1" x14ac:dyDescent="0.25">
      <c r="A114" t="s">
        <v>114</v>
      </c>
      <c r="B114">
        <v>0</v>
      </c>
      <c r="C114" s="3">
        <v>0</v>
      </c>
      <c r="D114" s="3">
        <v>0</v>
      </c>
      <c r="E114" s="10">
        <v>13542456</v>
      </c>
      <c r="F114">
        <v>0</v>
      </c>
      <c r="G114" s="10">
        <f t="shared" si="3"/>
        <v>13542456</v>
      </c>
      <c r="H114">
        <v>0</v>
      </c>
      <c r="I114" s="10">
        <v>13542456</v>
      </c>
      <c r="J114" s="10">
        <v>13542456</v>
      </c>
      <c r="K114" s="10">
        <f t="shared" si="4"/>
        <v>0</v>
      </c>
      <c r="L114" s="10"/>
    </row>
    <row r="115" spans="1:12" s="4" customFormat="1" collapsed="1" x14ac:dyDescent="0.25">
      <c r="A115" s="4" t="s">
        <v>115</v>
      </c>
      <c r="B115" s="4">
        <v>0</v>
      </c>
      <c r="C115" s="4">
        <v>0</v>
      </c>
      <c r="D115" s="4">
        <v>0</v>
      </c>
      <c r="E115" s="5">
        <v>456041756</v>
      </c>
      <c r="F115" s="4">
        <v>0</v>
      </c>
      <c r="G115" s="5">
        <f t="shared" ref="G115:G165" si="5">SUM(C115:F115)</f>
        <v>456041756</v>
      </c>
      <c r="H115" s="4">
        <v>0</v>
      </c>
      <c r="I115" s="5">
        <v>456041756</v>
      </c>
      <c r="J115" s="5">
        <v>421270020</v>
      </c>
      <c r="K115" s="5">
        <f t="shared" ref="K115:K165" si="6">I115-J115</f>
        <v>34771736</v>
      </c>
      <c r="L115" s="5"/>
    </row>
    <row r="116" spans="1:12" hidden="1" outlineLevel="1" x14ac:dyDescent="0.25">
      <c r="A116" t="s">
        <v>116</v>
      </c>
      <c r="B116">
        <v>0</v>
      </c>
      <c r="C116" s="3">
        <v>0</v>
      </c>
      <c r="D116" s="3">
        <v>0</v>
      </c>
      <c r="E116" s="10">
        <v>32460028</v>
      </c>
      <c r="F116">
        <v>0</v>
      </c>
      <c r="G116" s="10">
        <f t="shared" si="5"/>
        <v>32460028</v>
      </c>
      <c r="H116">
        <v>0</v>
      </c>
      <c r="I116" s="10">
        <v>32460028</v>
      </c>
      <c r="J116" s="10">
        <v>31365000</v>
      </c>
      <c r="K116" s="10">
        <f t="shared" si="6"/>
        <v>1095028</v>
      </c>
      <c r="L116" s="10"/>
    </row>
    <row r="117" spans="1:12" hidden="1" outlineLevel="1" x14ac:dyDescent="0.25">
      <c r="A117" t="s">
        <v>117</v>
      </c>
      <c r="B117">
        <v>0</v>
      </c>
      <c r="C117" s="3">
        <v>0</v>
      </c>
      <c r="D117" s="3">
        <v>0</v>
      </c>
      <c r="E117" s="10">
        <v>117540864</v>
      </c>
      <c r="F117">
        <v>0</v>
      </c>
      <c r="G117" s="10">
        <f t="shared" si="5"/>
        <v>117540864</v>
      </c>
      <c r="H117">
        <v>0</v>
      </c>
      <c r="I117" s="10">
        <v>117540864</v>
      </c>
      <c r="J117" s="10">
        <v>117540864</v>
      </c>
      <c r="K117" s="10">
        <f t="shared" si="6"/>
        <v>0</v>
      </c>
      <c r="L117" s="10"/>
    </row>
    <row r="118" spans="1:12" hidden="1" outlineLevel="1" x14ac:dyDescent="0.25">
      <c r="A118" t="s">
        <v>118</v>
      </c>
      <c r="B118">
        <v>0</v>
      </c>
      <c r="C118" s="3">
        <v>0</v>
      </c>
      <c r="D118" s="3">
        <v>0</v>
      </c>
      <c r="E118" s="10">
        <v>45033400</v>
      </c>
      <c r="F118">
        <v>0</v>
      </c>
      <c r="G118" s="10">
        <f t="shared" si="5"/>
        <v>45033400</v>
      </c>
      <c r="H118">
        <v>0</v>
      </c>
      <c r="I118" s="10">
        <v>45033400</v>
      </c>
      <c r="J118" s="10">
        <v>44022600</v>
      </c>
      <c r="K118" s="10">
        <f t="shared" si="6"/>
        <v>1010800</v>
      </c>
      <c r="L118" s="10"/>
    </row>
    <row r="119" spans="1:12" hidden="1" outlineLevel="1" x14ac:dyDescent="0.25">
      <c r="A119" t="s">
        <v>119</v>
      </c>
      <c r="B119">
        <v>0</v>
      </c>
      <c r="C119" s="3">
        <v>0</v>
      </c>
      <c r="D119" s="3">
        <v>0</v>
      </c>
      <c r="E119" s="10">
        <v>1922160</v>
      </c>
      <c r="F119">
        <v>0</v>
      </c>
      <c r="G119" s="10">
        <f t="shared" si="5"/>
        <v>1922160</v>
      </c>
      <c r="H119">
        <v>0</v>
      </c>
      <c r="I119" s="10">
        <v>1922160</v>
      </c>
      <c r="J119" s="10">
        <v>1200000</v>
      </c>
      <c r="K119" s="10">
        <f t="shared" si="6"/>
        <v>722160</v>
      </c>
      <c r="L119" s="10"/>
    </row>
    <row r="120" spans="1:12" hidden="1" outlineLevel="1" x14ac:dyDescent="0.25">
      <c r="A120" t="s">
        <v>120</v>
      </c>
      <c r="B120">
        <v>0</v>
      </c>
      <c r="C120" s="3">
        <v>0</v>
      </c>
      <c r="D120" s="3">
        <v>0</v>
      </c>
      <c r="E120" s="10">
        <v>13885442</v>
      </c>
      <c r="F120">
        <v>0</v>
      </c>
      <c r="G120" s="10">
        <f t="shared" si="5"/>
        <v>13885442</v>
      </c>
      <c r="H120">
        <v>0</v>
      </c>
      <c r="I120" s="10">
        <v>13885442</v>
      </c>
      <c r="J120" s="10">
        <v>11300004</v>
      </c>
      <c r="K120" s="10">
        <f t="shared" si="6"/>
        <v>2585438</v>
      </c>
      <c r="L120" s="10"/>
    </row>
    <row r="121" spans="1:12" hidden="1" outlineLevel="1" x14ac:dyDescent="0.25">
      <c r="A121" t="s">
        <v>121</v>
      </c>
      <c r="B121">
        <v>0</v>
      </c>
      <c r="C121" s="3">
        <v>0</v>
      </c>
      <c r="D121" s="3">
        <v>0</v>
      </c>
      <c r="E121" s="10">
        <v>44867174</v>
      </c>
      <c r="F121">
        <v>0</v>
      </c>
      <c r="G121" s="10">
        <f t="shared" si="5"/>
        <v>44867174</v>
      </c>
      <c r="H121">
        <v>0</v>
      </c>
      <c r="I121" s="10">
        <v>44867174</v>
      </c>
      <c r="J121" s="10">
        <v>35285552</v>
      </c>
      <c r="K121" s="10">
        <f t="shared" si="6"/>
        <v>9581622</v>
      </c>
      <c r="L121" s="10"/>
    </row>
    <row r="122" spans="1:12" hidden="1" outlineLevel="1" x14ac:dyDescent="0.25">
      <c r="A122" t="s">
        <v>122</v>
      </c>
      <c r="B122">
        <v>0</v>
      </c>
      <c r="C122" s="3">
        <v>0</v>
      </c>
      <c r="D122" s="3">
        <v>0</v>
      </c>
      <c r="E122" s="10">
        <v>198536193</v>
      </c>
      <c r="F122">
        <v>0</v>
      </c>
      <c r="G122" s="10">
        <f t="shared" si="5"/>
        <v>198536193</v>
      </c>
      <c r="H122">
        <v>0</v>
      </c>
      <c r="I122" s="10">
        <v>198536193</v>
      </c>
      <c r="J122" s="10">
        <v>177460000</v>
      </c>
      <c r="K122" s="10">
        <f t="shared" si="6"/>
        <v>21076193</v>
      </c>
      <c r="L122" s="10"/>
    </row>
    <row r="123" spans="1:12" hidden="1" outlineLevel="1" x14ac:dyDescent="0.25">
      <c r="A123" t="s">
        <v>123</v>
      </c>
      <c r="B123">
        <v>0</v>
      </c>
      <c r="C123" s="3">
        <v>0</v>
      </c>
      <c r="D123" s="3">
        <v>0</v>
      </c>
      <c r="E123" s="10">
        <v>1796495</v>
      </c>
      <c r="F123">
        <v>0</v>
      </c>
      <c r="G123" s="10">
        <f t="shared" si="5"/>
        <v>1796495</v>
      </c>
      <c r="H123">
        <v>0</v>
      </c>
      <c r="I123" s="10">
        <v>1796495</v>
      </c>
      <c r="J123" s="10">
        <v>3096000</v>
      </c>
      <c r="K123" s="10">
        <f t="shared" si="6"/>
        <v>-1299505</v>
      </c>
      <c r="L123" s="10"/>
    </row>
    <row r="124" spans="1:12" s="4" customFormat="1" collapsed="1" x14ac:dyDescent="0.25">
      <c r="A124" s="4" t="s">
        <v>124</v>
      </c>
      <c r="B124" s="5">
        <v>-13177266</v>
      </c>
      <c r="C124" s="5">
        <v>61729720</v>
      </c>
      <c r="D124" s="4">
        <v>0</v>
      </c>
      <c r="E124" s="5">
        <v>102270053</v>
      </c>
      <c r="F124" s="4">
        <v>0</v>
      </c>
      <c r="G124" s="5">
        <f t="shared" si="5"/>
        <v>163999773</v>
      </c>
      <c r="H124" s="4">
        <v>0</v>
      </c>
      <c r="I124" s="5">
        <v>150822508</v>
      </c>
      <c r="J124" s="5">
        <v>150313668</v>
      </c>
      <c r="K124" s="5">
        <f t="shared" si="6"/>
        <v>508840</v>
      </c>
      <c r="L124" s="5"/>
    </row>
    <row r="125" spans="1:12" hidden="1" outlineLevel="1" x14ac:dyDescent="0.25">
      <c r="A125" t="s">
        <v>125</v>
      </c>
      <c r="B125">
        <v>0</v>
      </c>
      <c r="C125" s="10">
        <v>3811755</v>
      </c>
      <c r="D125" s="3">
        <v>0</v>
      </c>
      <c r="E125" s="10">
        <v>-347725</v>
      </c>
      <c r="F125">
        <v>0</v>
      </c>
      <c r="G125" s="10">
        <f t="shared" si="5"/>
        <v>3464030</v>
      </c>
      <c r="H125">
        <v>0</v>
      </c>
      <c r="I125" s="10">
        <v>3464030</v>
      </c>
      <c r="J125" s="10">
        <v>5095938</v>
      </c>
      <c r="K125" s="10">
        <f t="shared" si="6"/>
        <v>-1631908</v>
      </c>
      <c r="L125" s="10"/>
    </row>
    <row r="126" spans="1:12" hidden="1" outlineLevel="1" x14ac:dyDescent="0.25">
      <c r="A126" t="s">
        <v>232</v>
      </c>
      <c r="B126" s="10">
        <v>-3475000</v>
      </c>
      <c r="C126" s="10">
        <v>26810938</v>
      </c>
      <c r="D126" s="3">
        <v>0</v>
      </c>
      <c r="E126" s="10">
        <v>12329178</v>
      </c>
      <c r="F126">
        <v>0</v>
      </c>
      <c r="G126" s="10">
        <f t="shared" si="5"/>
        <v>39140116</v>
      </c>
      <c r="H126">
        <v>0</v>
      </c>
      <c r="I126" s="10">
        <v>35665116</v>
      </c>
      <c r="J126" s="10">
        <v>35107555</v>
      </c>
      <c r="K126" s="10">
        <f t="shared" si="6"/>
        <v>557561</v>
      </c>
      <c r="L126" s="10"/>
    </row>
    <row r="127" spans="1:12" hidden="1" outlineLevel="1" x14ac:dyDescent="0.25">
      <c r="A127" t="s">
        <v>126</v>
      </c>
      <c r="B127" s="10">
        <v>-9191550</v>
      </c>
      <c r="C127" s="10">
        <v>31107027</v>
      </c>
      <c r="D127" s="3">
        <v>0</v>
      </c>
      <c r="E127" s="10">
        <v>4476650</v>
      </c>
      <c r="F127">
        <v>0</v>
      </c>
      <c r="G127" s="10">
        <f t="shared" si="5"/>
        <v>35583677</v>
      </c>
      <c r="H127">
        <v>1</v>
      </c>
      <c r="I127" s="10">
        <v>26392128</v>
      </c>
      <c r="J127" s="10">
        <v>26229347</v>
      </c>
      <c r="K127" s="10">
        <f t="shared" si="6"/>
        <v>162781</v>
      </c>
      <c r="L127" s="10"/>
    </row>
    <row r="128" spans="1:12" hidden="1" outlineLevel="1" x14ac:dyDescent="0.25">
      <c r="A128" t="s">
        <v>127</v>
      </c>
      <c r="B128">
        <v>0</v>
      </c>
      <c r="C128" s="3">
        <v>0</v>
      </c>
      <c r="D128" s="3">
        <v>0</v>
      </c>
      <c r="E128" s="10">
        <v>60241009</v>
      </c>
      <c r="F128">
        <v>0</v>
      </c>
      <c r="G128" s="10">
        <f t="shared" si="5"/>
        <v>60241009</v>
      </c>
      <c r="H128">
        <v>0</v>
      </c>
      <c r="I128" s="10">
        <v>60241009</v>
      </c>
      <c r="J128" s="10">
        <v>59650828</v>
      </c>
      <c r="K128" s="10">
        <f t="shared" si="6"/>
        <v>590181</v>
      </c>
      <c r="L128" s="10"/>
    </row>
    <row r="129" spans="1:12" hidden="1" outlineLevel="1" x14ac:dyDescent="0.25">
      <c r="A129" t="s">
        <v>128</v>
      </c>
      <c r="B129">
        <v>0</v>
      </c>
      <c r="C129" s="3">
        <v>0</v>
      </c>
      <c r="D129" s="3">
        <v>0</v>
      </c>
      <c r="E129" s="10">
        <v>17600156</v>
      </c>
      <c r="F129">
        <v>0</v>
      </c>
      <c r="G129" s="10">
        <f t="shared" si="5"/>
        <v>17600156</v>
      </c>
      <c r="H129">
        <v>0</v>
      </c>
      <c r="I129" s="10">
        <v>17600156</v>
      </c>
      <c r="J129" s="10">
        <v>16715000</v>
      </c>
      <c r="K129" s="10">
        <f t="shared" si="6"/>
        <v>885156</v>
      </c>
      <c r="L129" s="10"/>
    </row>
    <row r="130" spans="1:12" hidden="1" outlineLevel="1" x14ac:dyDescent="0.25">
      <c r="A130" t="s">
        <v>129</v>
      </c>
      <c r="B130" s="10">
        <v>-70000</v>
      </c>
      <c r="C130" s="3">
        <v>0</v>
      </c>
      <c r="D130" s="3">
        <v>0</v>
      </c>
      <c r="E130" s="10">
        <v>418601</v>
      </c>
      <c r="F130">
        <v>0</v>
      </c>
      <c r="G130" s="10">
        <f t="shared" si="5"/>
        <v>418601</v>
      </c>
      <c r="H130">
        <v>0</v>
      </c>
      <c r="I130" s="10">
        <v>348601</v>
      </c>
      <c r="J130" s="10">
        <v>375000</v>
      </c>
      <c r="K130" s="10">
        <f t="shared" si="6"/>
        <v>-26399</v>
      </c>
      <c r="L130" s="10"/>
    </row>
    <row r="131" spans="1:12" hidden="1" outlineLevel="1" x14ac:dyDescent="0.25">
      <c r="A131" t="s">
        <v>130</v>
      </c>
      <c r="B131">
        <v>0</v>
      </c>
      <c r="C131" s="3">
        <v>0</v>
      </c>
      <c r="D131" s="3">
        <v>0</v>
      </c>
      <c r="E131" s="10">
        <v>6067849</v>
      </c>
      <c r="F131">
        <v>0</v>
      </c>
      <c r="G131" s="10">
        <f t="shared" si="5"/>
        <v>6067849</v>
      </c>
      <c r="H131">
        <v>0</v>
      </c>
      <c r="I131" s="10">
        <v>6067849</v>
      </c>
      <c r="J131" s="10">
        <v>5250000</v>
      </c>
      <c r="K131" s="10">
        <f t="shared" si="6"/>
        <v>817849</v>
      </c>
      <c r="L131" s="10"/>
    </row>
    <row r="132" spans="1:12" hidden="1" outlineLevel="1" x14ac:dyDescent="0.25">
      <c r="A132" t="s">
        <v>131</v>
      </c>
      <c r="B132" s="10">
        <v>-440716</v>
      </c>
      <c r="C132" s="3">
        <v>0</v>
      </c>
      <c r="D132" s="3">
        <v>0</v>
      </c>
      <c r="E132" s="10">
        <v>734804</v>
      </c>
      <c r="F132">
        <v>0</v>
      </c>
      <c r="G132" s="10">
        <f t="shared" si="5"/>
        <v>734804</v>
      </c>
      <c r="H132">
        <v>0</v>
      </c>
      <c r="I132" s="10">
        <v>294088</v>
      </c>
      <c r="J132" s="10">
        <v>950000</v>
      </c>
      <c r="K132" s="10">
        <f t="shared" si="6"/>
        <v>-655912</v>
      </c>
      <c r="L132" s="10"/>
    </row>
    <row r="133" spans="1:12" hidden="1" outlineLevel="1" x14ac:dyDescent="0.25">
      <c r="A133" t="s">
        <v>236</v>
      </c>
      <c r="B133">
        <v>0</v>
      </c>
      <c r="C133" s="3">
        <v>0</v>
      </c>
      <c r="D133" s="3">
        <v>0</v>
      </c>
      <c r="E133" s="10">
        <v>749531</v>
      </c>
      <c r="F133">
        <v>0</v>
      </c>
      <c r="G133" s="10">
        <f t="shared" si="5"/>
        <v>749531</v>
      </c>
      <c r="H133">
        <v>0</v>
      </c>
      <c r="I133" s="10">
        <v>749531</v>
      </c>
      <c r="J133" s="10">
        <v>940000</v>
      </c>
      <c r="K133" s="10">
        <f t="shared" si="6"/>
        <v>-190469</v>
      </c>
      <c r="L133" s="10"/>
    </row>
    <row r="134" spans="1:12" s="4" customFormat="1" collapsed="1" x14ac:dyDescent="0.25">
      <c r="A134" s="4" t="s">
        <v>132</v>
      </c>
      <c r="B134" s="4">
        <v>0</v>
      </c>
      <c r="C134" s="4">
        <v>0</v>
      </c>
      <c r="D134" s="4">
        <v>0</v>
      </c>
      <c r="E134" s="5">
        <v>392708</v>
      </c>
      <c r="F134" s="4">
        <v>0</v>
      </c>
      <c r="G134" s="5">
        <f t="shared" si="5"/>
        <v>392708</v>
      </c>
      <c r="H134" s="4">
        <v>0</v>
      </c>
      <c r="I134" s="5">
        <v>392708</v>
      </c>
      <c r="J134" s="5">
        <v>1435000</v>
      </c>
      <c r="K134" s="5">
        <f t="shared" si="6"/>
        <v>-1042292</v>
      </c>
      <c r="L134" s="5"/>
    </row>
    <row r="135" spans="1:12" hidden="1" outlineLevel="1" x14ac:dyDescent="0.25">
      <c r="A135" t="s">
        <v>133</v>
      </c>
      <c r="B135">
        <v>0</v>
      </c>
      <c r="C135" s="3">
        <v>0</v>
      </c>
      <c r="D135" s="3">
        <v>0</v>
      </c>
      <c r="E135" s="10">
        <v>392708</v>
      </c>
      <c r="F135">
        <v>0</v>
      </c>
      <c r="G135" s="10">
        <f t="shared" si="5"/>
        <v>392708</v>
      </c>
      <c r="H135">
        <v>0</v>
      </c>
      <c r="I135" s="10">
        <v>392708</v>
      </c>
      <c r="J135" s="10">
        <v>1435000</v>
      </c>
      <c r="K135" s="10">
        <f t="shared" si="6"/>
        <v>-1042292</v>
      </c>
      <c r="L135" s="10"/>
    </row>
    <row r="136" spans="1:12" s="4" customFormat="1" collapsed="1" x14ac:dyDescent="0.25">
      <c r="A136" s="4" t="s">
        <v>134</v>
      </c>
      <c r="B136" s="5">
        <v>-91925997</v>
      </c>
      <c r="C136" s="5">
        <v>382517197</v>
      </c>
      <c r="D136" s="5">
        <v>131146629</v>
      </c>
      <c r="E136" s="5">
        <v>283338575</v>
      </c>
      <c r="F136" s="4">
        <v>0</v>
      </c>
      <c r="G136" s="5">
        <f t="shared" si="5"/>
        <v>797002401</v>
      </c>
      <c r="H136" s="5">
        <v>5236508</v>
      </c>
      <c r="I136" s="5">
        <v>710312912</v>
      </c>
      <c r="J136" s="5">
        <v>699817005</v>
      </c>
      <c r="K136" s="5">
        <f t="shared" si="6"/>
        <v>10495907</v>
      </c>
      <c r="L136" s="5"/>
    </row>
    <row r="137" spans="1:12" hidden="1" outlineLevel="1" x14ac:dyDescent="0.25">
      <c r="A137" t="s">
        <v>135</v>
      </c>
      <c r="B137">
        <v>0</v>
      </c>
      <c r="C137" s="10">
        <v>39535793</v>
      </c>
      <c r="D137" s="3">
        <v>0</v>
      </c>
      <c r="E137" s="10">
        <v>1895627</v>
      </c>
      <c r="F137">
        <v>0</v>
      </c>
      <c r="G137" s="10">
        <f t="shared" si="5"/>
        <v>41431420</v>
      </c>
      <c r="H137">
        <v>0</v>
      </c>
      <c r="I137" s="10">
        <v>41431420</v>
      </c>
      <c r="J137" s="10">
        <v>40410444</v>
      </c>
      <c r="K137" s="10">
        <f t="shared" si="6"/>
        <v>1020976</v>
      </c>
      <c r="L137" s="10"/>
    </row>
    <row r="138" spans="1:12" hidden="1" outlineLevel="1" x14ac:dyDescent="0.25">
      <c r="A138" t="s">
        <v>136</v>
      </c>
      <c r="B138">
        <v>0</v>
      </c>
      <c r="C138" s="10">
        <v>19356725</v>
      </c>
      <c r="D138" s="3">
        <v>0</v>
      </c>
      <c r="E138" s="10">
        <v>269628</v>
      </c>
      <c r="F138">
        <v>0</v>
      </c>
      <c r="G138" s="10">
        <f t="shared" si="5"/>
        <v>19626353</v>
      </c>
      <c r="H138">
        <v>0</v>
      </c>
      <c r="I138" s="10">
        <v>19626353</v>
      </c>
      <c r="J138" s="10">
        <v>18289464</v>
      </c>
      <c r="K138" s="10">
        <f t="shared" si="6"/>
        <v>1336889</v>
      </c>
      <c r="L138" s="10"/>
    </row>
    <row r="139" spans="1:12" hidden="1" outlineLevel="1" x14ac:dyDescent="0.25">
      <c r="A139" t="s">
        <v>137</v>
      </c>
      <c r="B139">
        <v>0</v>
      </c>
      <c r="C139" s="10">
        <v>3535119</v>
      </c>
      <c r="D139" s="3">
        <v>0</v>
      </c>
      <c r="E139" s="10">
        <v>1071626</v>
      </c>
      <c r="F139">
        <v>0</v>
      </c>
      <c r="G139" s="10">
        <f t="shared" si="5"/>
        <v>4606745</v>
      </c>
      <c r="H139">
        <v>0</v>
      </c>
      <c r="I139" s="10">
        <v>4606745</v>
      </c>
      <c r="J139" s="10">
        <v>4994213</v>
      </c>
      <c r="K139" s="10">
        <f t="shared" si="6"/>
        <v>-387468</v>
      </c>
      <c r="L139" s="10"/>
    </row>
    <row r="140" spans="1:12" hidden="1" outlineLevel="1" x14ac:dyDescent="0.25">
      <c r="A140" t="s">
        <v>138</v>
      </c>
      <c r="B140" s="10">
        <v>-3720000</v>
      </c>
      <c r="C140" s="3">
        <v>0</v>
      </c>
      <c r="D140" s="3">
        <v>0</v>
      </c>
      <c r="E140" s="10">
        <v>9021016</v>
      </c>
      <c r="F140">
        <v>0</v>
      </c>
      <c r="G140" s="10">
        <f t="shared" si="5"/>
        <v>9021016</v>
      </c>
      <c r="H140">
        <v>0</v>
      </c>
      <c r="I140" s="10">
        <v>5301016</v>
      </c>
      <c r="J140" s="10">
        <v>4180000</v>
      </c>
      <c r="K140" s="10">
        <f t="shared" si="6"/>
        <v>1121016</v>
      </c>
      <c r="L140" s="10"/>
    </row>
    <row r="141" spans="1:12" hidden="1" outlineLevel="1" x14ac:dyDescent="0.25">
      <c r="A141" t="s">
        <v>139</v>
      </c>
      <c r="B141" s="10">
        <v>-82925574</v>
      </c>
      <c r="C141" s="10">
        <v>143834128</v>
      </c>
      <c r="D141" s="3">
        <v>0</v>
      </c>
      <c r="E141" s="10">
        <v>89722500</v>
      </c>
      <c r="F141">
        <v>0</v>
      </c>
      <c r="G141" s="10">
        <f t="shared" si="5"/>
        <v>233556628</v>
      </c>
      <c r="H141">
        <v>0</v>
      </c>
      <c r="I141" s="10">
        <v>150631054</v>
      </c>
      <c r="J141" s="10">
        <v>127191016</v>
      </c>
      <c r="K141" s="10">
        <f t="shared" si="6"/>
        <v>23440038</v>
      </c>
      <c r="L141" s="10"/>
    </row>
    <row r="142" spans="1:12" hidden="1" outlineLevel="1" x14ac:dyDescent="0.25">
      <c r="A142" t="s">
        <v>140</v>
      </c>
      <c r="B142" s="10">
        <v>-1272319</v>
      </c>
      <c r="C142" s="10">
        <v>62236291</v>
      </c>
      <c r="D142" s="3">
        <v>0</v>
      </c>
      <c r="E142" s="10">
        <v>64274812</v>
      </c>
      <c r="F142">
        <v>0</v>
      </c>
      <c r="G142" s="10">
        <f t="shared" si="5"/>
        <v>126511103</v>
      </c>
      <c r="H142">
        <v>0</v>
      </c>
      <c r="I142" s="10">
        <v>125238784</v>
      </c>
      <c r="J142" s="10">
        <v>118227990</v>
      </c>
      <c r="K142" s="10">
        <f t="shared" si="6"/>
        <v>7010794</v>
      </c>
      <c r="L142" s="10"/>
    </row>
    <row r="143" spans="1:12" hidden="1" outlineLevel="1" x14ac:dyDescent="0.25">
      <c r="A143" t="s">
        <v>141</v>
      </c>
      <c r="B143" s="10">
        <v>-4008104</v>
      </c>
      <c r="C143" s="10">
        <v>69464163</v>
      </c>
      <c r="D143" s="3">
        <v>0</v>
      </c>
      <c r="E143" s="10">
        <v>57630479</v>
      </c>
      <c r="F143">
        <v>0</v>
      </c>
      <c r="G143" s="10">
        <f t="shared" si="5"/>
        <v>127094642</v>
      </c>
      <c r="H143">
        <v>0</v>
      </c>
      <c r="I143" s="10">
        <v>123086538</v>
      </c>
      <c r="J143" s="10">
        <v>103271678</v>
      </c>
      <c r="K143" s="10">
        <f t="shared" si="6"/>
        <v>19814860</v>
      </c>
      <c r="L143" s="10"/>
    </row>
    <row r="144" spans="1:12" hidden="1" outlineLevel="1" x14ac:dyDescent="0.25">
      <c r="A144" t="s">
        <v>142</v>
      </c>
      <c r="B144">
        <v>0</v>
      </c>
      <c r="C144" s="3">
        <v>0</v>
      </c>
      <c r="D144" s="3">
        <v>0</v>
      </c>
      <c r="E144" s="10">
        <v>55754854</v>
      </c>
      <c r="F144">
        <v>0</v>
      </c>
      <c r="G144" s="10">
        <f t="shared" si="5"/>
        <v>55754854</v>
      </c>
      <c r="H144">
        <v>0</v>
      </c>
      <c r="I144" s="10">
        <v>55754854</v>
      </c>
      <c r="J144" s="10">
        <v>51313200</v>
      </c>
      <c r="K144" s="10">
        <f t="shared" si="6"/>
        <v>4441654</v>
      </c>
      <c r="L144" s="10"/>
    </row>
    <row r="145" spans="1:12" hidden="1" outlineLevel="1" x14ac:dyDescent="0.25">
      <c r="A145" t="s">
        <v>228</v>
      </c>
      <c r="B145">
        <v>0</v>
      </c>
      <c r="C145" s="3">
        <v>0</v>
      </c>
      <c r="D145" s="3">
        <v>0</v>
      </c>
      <c r="E145" s="10">
        <v>2412941</v>
      </c>
      <c r="F145">
        <v>0</v>
      </c>
      <c r="G145" s="10">
        <f t="shared" si="5"/>
        <v>2412941</v>
      </c>
      <c r="H145">
        <v>0</v>
      </c>
      <c r="I145" s="10">
        <v>2412941</v>
      </c>
      <c r="J145" s="10">
        <v>2100000</v>
      </c>
      <c r="K145" s="10">
        <f t="shared" si="6"/>
        <v>312941</v>
      </c>
      <c r="L145" s="10"/>
    </row>
    <row r="146" spans="1:12" hidden="1" outlineLevel="1" x14ac:dyDescent="0.25">
      <c r="A146" t="s">
        <v>143</v>
      </c>
      <c r="B146">
        <v>0</v>
      </c>
      <c r="C146" s="10">
        <v>29111963</v>
      </c>
      <c r="D146" s="10">
        <v>131146629</v>
      </c>
      <c r="E146">
        <v>0</v>
      </c>
      <c r="F146">
        <v>0</v>
      </c>
      <c r="G146" s="10">
        <f t="shared" si="5"/>
        <v>160258592</v>
      </c>
      <c r="H146">
        <v>0</v>
      </c>
      <c r="I146" s="10">
        <v>160258592</v>
      </c>
      <c r="J146" s="10">
        <v>209400000</v>
      </c>
      <c r="K146" s="10">
        <f t="shared" si="6"/>
        <v>-49141408</v>
      </c>
      <c r="L146" s="10"/>
    </row>
    <row r="147" spans="1:12" hidden="1" outlineLevel="1" x14ac:dyDescent="0.25">
      <c r="A147" t="s">
        <v>144</v>
      </c>
      <c r="B147">
        <v>0</v>
      </c>
      <c r="C147" s="10">
        <v>15443015</v>
      </c>
      <c r="D147" s="3">
        <v>0</v>
      </c>
      <c r="E147">
        <v>0</v>
      </c>
      <c r="F147">
        <v>0</v>
      </c>
      <c r="G147" s="10">
        <f t="shared" si="5"/>
        <v>15443015</v>
      </c>
      <c r="H147">
        <v>0</v>
      </c>
      <c r="I147" s="10">
        <v>15443015</v>
      </c>
      <c r="J147" s="10">
        <v>19200000</v>
      </c>
      <c r="K147" s="10">
        <f t="shared" si="6"/>
        <v>-3756985</v>
      </c>
      <c r="L147" s="10"/>
    </row>
    <row r="148" spans="1:12" hidden="1" outlineLevel="1" x14ac:dyDescent="0.25">
      <c r="A148" t="s">
        <v>145</v>
      </c>
      <c r="B148">
        <v>0</v>
      </c>
      <c r="C148" s="3">
        <v>0</v>
      </c>
      <c r="D148" s="3">
        <v>0</v>
      </c>
      <c r="E148" s="10">
        <v>482682</v>
      </c>
      <c r="F148">
        <v>0</v>
      </c>
      <c r="G148" s="10">
        <f t="shared" si="5"/>
        <v>482682</v>
      </c>
      <c r="H148">
        <v>0</v>
      </c>
      <c r="I148" s="10">
        <v>482682</v>
      </c>
      <c r="J148" s="10">
        <v>639000</v>
      </c>
      <c r="K148" s="10">
        <f t="shared" si="6"/>
        <v>-156318</v>
      </c>
      <c r="L148" s="10"/>
    </row>
    <row r="149" spans="1:12" hidden="1" outlineLevel="1" x14ac:dyDescent="0.25">
      <c r="A149" t="s">
        <v>229</v>
      </c>
      <c r="B149">
        <v>0</v>
      </c>
      <c r="C149" s="3">
        <v>0</v>
      </c>
      <c r="D149" s="3">
        <v>0</v>
      </c>
      <c r="E149" s="10">
        <v>802410</v>
      </c>
      <c r="F149">
        <v>0</v>
      </c>
      <c r="G149" s="10">
        <f t="shared" si="5"/>
        <v>802410</v>
      </c>
      <c r="H149">
        <v>0</v>
      </c>
      <c r="I149" s="10">
        <v>802410</v>
      </c>
      <c r="J149" s="10">
        <v>600000</v>
      </c>
      <c r="K149" s="10">
        <f t="shared" si="6"/>
        <v>202410</v>
      </c>
      <c r="L149" s="10"/>
    </row>
    <row r="150" spans="1:12" hidden="1" outlineLevel="1" x14ac:dyDescent="0.25">
      <c r="A150" t="s">
        <v>237</v>
      </c>
      <c r="B150">
        <v>0</v>
      </c>
      <c r="C150" s="3">
        <v>0</v>
      </c>
      <c r="D150" s="3">
        <v>0</v>
      </c>
      <c r="E150">
        <v>0</v>
      </c>
      <c r="F150">
        <v>0</v>
      </c>
      <c r="G150" s="10">
        <f t="shared" si="5"/>
        <v>0</v>
      </c>
      <c r="H150" s="10">
        <v>5236508</v>
      </c>
      <c r="I150" s="10">
        <v>5236508</v>
      </c>
      <c r="J150">
        <v>0</v>
      </c>
      <c r="K150" s="10">
        <f t="shared" si="6"/>
        <v>5236508</v>
      </c>
      <c r="L150" s="10"/>
    </row>
    <row r="151" spans="1:12" s="4" customFormat="1" collapsed="1" x14ac:dyDescent="0.25">
      <c r="A151" s="4" t="s">
        <v>146</v>
      </c>
      <c r="B151" s="5">
        <v>-45192375</v>
      </c>
      <c r="C151" s="4">
        <v>0</v>
      </c>
      <c r="D151" s="4">
        <v>0</v>
      </c>
      <c r="E151" s="5">
        <v>3453205</v>
      </c>
      <c r="F151" s="4">
        <v>0</v>
      </c>
      <c r="G151" s="5">
        <f t="shared" si="5"/>
        <v>3453205</v>
      </c>
      <c r="H151" s="5">
        <v>-332445382</v>
      </c>
      <c r="I151" s="5">
        <v>-374184552</v>
      </c>
      <c r="J151" s="5">
        <v>-429027000</v>
      </c>
      <c r="K151" s="5">
        <f t="shared" si="6"/>
        <v>54842448</v>
      </c>
      <c r="L151" s="5"/>
    </row>
    <row r="152" spans="1:12" hidden="1" outlineLevel="1" x14ac:dyDescent="0.25">
      <c r="A152" t="s">
        <v>147</v>
      </c>
      <c r="B152">
        <v>0</v>
      </c>
      <c r="C152" s="3">
        <v>0</v>
      </c>
      <c r="D152" s="3">
        <v>0</v>
      </c>
      <c r="E152" s="10">
        <v>2570590</v>
      </c>
      <c r="F152">
        <v>0</v>
      </c>
      <c r="G152" s="10">
        <f t="shared" si="5"/>
        <v>2570590</v>
      </c>
      <c r="H152" s="10">
        <v>-13239206</v>
      </c>
      <c r="I152" s="10">
        <v>-10668616</v>
      </c>
      <c r="J152" s="10">
        <v>-7530000</v>
      </c>
      <c r="K152" s="10">
        <f t="shared" si="6"/>
        <v>-3138616</v>
      </c>
      <c r="L152" s="10"/>
    </row>
    <row r="153" spans="1:12" hidden="1" outlineLevel="1" x14ac:dyDescent="0.25">
      <c r="A153" t="s">
        <v>148</v>
      </c>
      <c r="B153" s="10">
        <v>-45192375</v>
      </c>
      <c r="C153" s="3">
        <v>0</v>
      </c>
      <c r="D153" s="3">
        <v>0</v>
      </c>
      <c r="E153">
        <v>0</v>
      </c>
      <c r="F153">
        <v>0</v>
      </c>
      <c r="G153" s="10">
        <f t="shared" si="5"/>
        <v>0</v>
      </c>
      <c r="H153">
        <v>0</v>
      </c>
      <c r="I153" s="10">
        <v>-45192375</v>
      </c>
      <c r="J153" s="10">
        <v>-43000000</v>
      </c>
      <c r="K153" s="10">
        <f t="shared" si="6"/>
        <v>-2192375</v>
      </c>
      <c r="L153" s="10"/>
    </row>
    <row r="154" spans="1:12" hidden="1" outlineLevel="1" x14ac:dyDescent="0.25">
      <c r="A154" t="s">
        <v>243</v>
      </c>
      <c r="B154">
        <v>0</v>
      </c>
      <c r="C154" s="3">
        <v>0</v>
      </c>
      <c r="D154" s="3">
        <v>0</v>
      </c>
      <c r="E154">
        <v>0</v>
      </c>
      <c r="F154">
        <v>0</v>
      </c>
      <c r="G154" s="10">
        <f t="shared" si="5"/>
        <v>0</v>
      </c>
      <c r="H154" s="10">
        <v>-349677835</v>
      </c>
      <c r="I154" s="10">
        <v>-349677835</v>
      </c>
      <c r="J154" s="10">
        <v>-390657000</v>
      </c>
      <c r="K154" s="10">
        <f t="shared" si="6"/>
        <v>40979165</v>
      </c>
      <c r="L154" s="10"/>
    </row>
    <row r="155" spans="1:12" hidden="1" outlineLevel="1" x14ac:dyDescent="0.25">
      <c r="A155" t="s">
        <v>149</v>
      </c>
      <c r="B155">
        <v>0</v>
      </c>
      <c r="C155" s="3">
        <v>0</v>
      </c>
      <c r="D155" s="3">
        <v>0</v>
      </c>
      <c r="E155" s="10">
        <v>882615</v>
      </c>
      <c r="F155">
        <v>0</v>
      </c>
      <c r="G155" s="10">
        <f t="shared" si="5"/>
        <v>882615</v>
      </c>
      <c r="H155" s="10">
        <v>30471659</v>
      </c>
      <c r="I155" s="10">
        <v>31354274</v>
      </c>
      <c r="J155" s="10">
        <v>12160000</v>
      </c>
      <c r="K155" s="10">
        <f t="shared" si="6"/>
        <v>19194274</v>
      </c>
      <c r="L155" s="10"/>
    </row>
    <row r="156" spans="1:12" s="4" customFormat="1" collapsed="1" x14ac:dyDescent="0.25">
      <c r="A156" s="4" t="s">
        <v>150</v>
      </c>
      <c r="B156" s="5">
        <v>-1788413577</v>
      </c>
      <c r="C156" s="5">
        <v>41892237</v>
      </c>
      <c r="D156" s="4">
        <v>0</v>
      </c>
      <c r="E156" s="5">
        <v>598081872</v>
      </c>
      <c r="F156" s="5">
        <v>381767243</v>
      </c>
      <c r="G156" s="5">
        <f t="shared" si="5"/>
        <v>1021741352</v>
      </c>
      <c r="H156" s="5">
        <v>827830122</v>
      </c>
      <c r="I156" s="5">
        <v>61157897</v>
      </c>
      <c r="J156" s="5">
        <v>313192053</v>
      </c>
      <c r="K156" s="5">
        <f t="shared" si="6"/>
        <v>-252034156</v>
      </c>
      <c r="L156" s="5"/>
    </row>
    <row r="157" spans="1:12" hidden="1" outlineLevel="1" x14ac:dyDescent="0.25">
      <c r="A157" t="s">
        <v>233</v>
      </c>
      <c r="B157" s="10">
        <v>-169199431</v>
      </c>
      <c r="C157" s="3">
        <v>0</v>
      </c>
      <c r="D157" s="3">
        <v>0</v>
      </c>
      <c r="E157">
        <v>0</v>
      </c>
      <c r="F157">
        <v>0</v>
      </c>
      <c r="G157" s="10">
        <f t="shared" si="5"/>
        <v>0</v>
      </c>
      <c r="H157">
        <v>0</v>
      </c>
      <c r="I157" s="10">
        <v>-169199431</v>
      </c>
      <c r="J157">
        <v>0</v>
      </c>
      <c r="K157" s="10">
        <f t="shared" si="6"/>
        <v>-169199431</v>
      </c>
      <c r="L157" s="10"/>
    </row>
    <row r="158" spans="1:12" hidden="1" outlineLevel="1" x14ac:dyDescent="0.25">
      <c r="A158" t="s">
        <v>151</v>
      </c>
      <c r="B158" s="10">
        <v>-117540864</v>
      </c>
      <c r="C158" s="3">
        <v>0</v>
      </c>
      <c r="D158" s="3">
        <v>0</v>
      </c>
      <c r="E158">
        <v>0</v>
      </c>
      <c r="F158" s="10">
        <v>23831605</v>
      </c>
      <c r="G158" s="10">
        <f t="shared" si="5"/>
        <v>23831605</v>
      </c>
      <c r="H158">
        <v>0</v>
      </c>
      <c r="I158" s="10">
        <v>-93709259</v>
      </c>
      <c r="J158" s="10">
        <v>-93709259</v>
      </c>
      <c r="K158" s="10">
        <f t="shared" si="6"/>
        <v>0</v>
      </c>
      <c r="L158" s="10"/>
    </row>
    <row r="159" spans="1:12" hidden="1" outlineLevel="1" x14ac:dyDescent="0.25">
      <c r="A159" t="s">
        <v>152</v>
      </c>
      <c r="B159" s="10">
        <v>-32537402</v>
      </c>
      <c r="C159" s="10">
        <v>41892237</v>
      </c>
      <c r="D159" s="3">
        <v>0</v>
      </c>
      <c r="E159" s="10">
        <v>21446438</v>
      </c>
      <c r="F159">
        <v>0</v>
      </c>
      <c r="G159" s="10">
        <f t="shared" si="5"/>
        <v>63338675</v>
      </c>
      <c r="H159">
        <v>0</v>
      </c>
      <c r="I159" s="10">
        <v>30801273</v>
      </c>
      <c r="J159" s="10">
        <v>34819622</v>
      </c>
      <c r="K159" s="10">
        <f t="shared" si="6"/>
        <v>-4018349</v>
      </c>
      <c r="L159" s="10"/>
    </row>
    <row r="160" spans="1:12" hidden="1" outlineLevel="1" x14ac:dyDescent="0.25">
      <c r="A160" t="s">
        <v>153</v>
      </c>
      <c r="B160" s="10">
        <v>-18100404</v>
      </c>
      <c r="C160" s="3">
        <v>0</v>
      </c>
      <c r="D160" s="3">
        <v>0</v>
      </c>
      <c r="E160" s="10">
        <v>6795773</v>
      </c>
      <c r="F160" s="10">
        <v>1513171</v>
      </c>
      <c r="G160" s="10">
        <f t="shared" si="5"/>
        <v>8308944</v>
      </c>
      <c r="H160">
        <v>0</v>
      </c>
      <c r="I160" s="10">
        <v>-9791460</v>
      </c>
      <c r="J160" s="10">
        <v>-13375280</v>
      </c>
      <c r="K160" s="10">
        <f t="shared" si="6"/>
        <v>3583820</v>
      </c>
      <c r="L160" s="10"/>
    </row>
    <row r="161" spans="1:12" hidden="1" outlineLevel="1" x14ac:dyDescent="0.25">
      <c r="A161" t="s">
        <v>154</v>
      </c>
      <c r="B161" s="10">
        <v>-18996420</v>
      </c>
      <c r="C161" s="3">
        <v>0</v>
      </c>
      <c r="D161" s="3">
        <v>0</v>
      </c>
      <c r="E161" s="10">
        <v>13692211</v>
      </c>
      <c r="F161" s="10">
        <v>2810584</v>
      </c>
      <c r="G161" s="10">
        <f t="shared" si="5"/>
        <v>16502795</v>
      </c>
      <c r="H161">
        <v>0</v>
      </c>
      <c r="I161" s="10">
        <v>-2493625</v>
      </c>
      <c r="J161" s="10">
        <v>-13334902</v>
      </c>
      <c r="K161" s="10">
        <f t="shared" si="6"/>
        <v>10841277</v>
      </c>
      <c r="L161" s="10"/>
    </row>
    <row r="162" spans="1:12" hidden="1" outlineLevel="1" x14ac:dyDescent="0.25">
      <c r="A162" t="s">
        <v>155</v>
      </c>
      <c r="B162" s="10">
        <v>-28135440</v>
      </c>
      <c r="C162" s="3">
        <v>0</v>
      </c>
      <c r="D162" s="3">
        <v>0</v>
      </c>
      <c r="E162" s="10">
        <v>8401078</v>
      </c>
      <c r="F162" s="10">
        <v>4349128</v>
      </c>
      <c r="G162" s="10">
        <f t="shared" si="5"/>
        <v>12750206</v>
      </c>
      <c r="H162">
        <v>0</v>
      </c>
      <c r="I162" s="10">
        <v>-15385234</v>
      </c>
      <c r="J162" s="10">
        <v>-20877250</v>
      </c>
      <c r="K162" s="10">
        <f t="shared" si="6"/>
        <v>5492016</v>
      </c>
      <c r="L162" s="10"/>
    </row>
    <row r="163" spans="1:12" hidden="1" outlineLevel="1" x14ac:dyDescent="0.25">
      <c r="A163" t="s">
        <v>156</v>
      </c>
      <c r="B163" s="10">
        <v>-35423748</v>
      </c>
      <c r="C163" s="3">
        <v>0</v>
      </c>
      <c r="D163" s="3">
        <v>0</v>
      </c>
      <c r="E163" s="10">
        <v>9728209</v>
      </c>
      <c r="F163" s="10">
        <v>5776928</v>
      </c>
      <c r="G163" s="10">
        <f t="shared" si="5"/>
        <v>15505137</v>
      </c>
      <c r="H163">
        <v>0</v>
      </c>
      <c r="I163" s="10">
        <v>-19918611</v>
      </c>
      <c r="J163" s="10">
        <v>-25592953</v>
      </c>
      <c r="K163" s="10">
        <f t="shared" si="6"/>
        <v>5674342</v>
      </c>
      <c r="L163" s="10"/>
    </row>
    <row r="164" spans="1:12" hidden="1" outlineLevel="1" x14ac:dyDescent="0.25">
      <c r="A164" t="s">
        <v>157</v>
      </c>
      <c r="B164" s="10">
        <v>-49114404</v>
      </c>
      <c r="C164" s="3">
        <v>0</v>
      </c>
      <c r="D164" s="3">
        <v>0</v>
      </c>
      <c r="E164" s="10">
        <v>13801649</v>
      </c>
      <c r="F164" s="10">
        <v>18456941</v>
      </c>
      <c r="G164" s="10">
        <f t="shared" si="5"/>
        <v>32258590</v>
      </c>
      <c r="H164">
        <v>0</v>
      </c>
      <c r="I164" s="10">
        <v>-16855814</v>
      </c>
      <c r="J164" s="10">
        <v>-29765713</v>
      </c>
      <c r="K164" s="10">
        <f t="shared" si="6"/>
        <v>12909899</v>
      </c>
      <c r="L164" s="10"/>
    </row>
    <row r="165" spans="1:12" hidden="1" outlineLevel="1" x14ac:dyDescent="0.25">
      <c r="A165" t="s">
        <v>158</v>
      </c>
      <c r="B165" s="10">
        <v>-848352</v>
      </c>
      <c r="C165" s="3">
        <v>0</v>
      </c>
      <c r="D165" s="3">
        <v>0</v>
      </c>
      <c r="E165" s="10">
        <v>5957583</v>
      </c>
      <c r="F165" s="10">
        <v>112520</v>
      </c>
      <c r="G165" s="10">
        <f t="shared" si="5"/>
        <v>6070103</v>
      </c>
      <c r="H165">
        <v>0</v>
      </c>
      <c r="I165" s="10">
        <v>5221751</v>
      </c>
      <c r="J165" s="10">
        <v>-492479</v>
      </c>
      <c r="K165" s="10">
        <f t="shared" si="6"/>
        <v>5714230</v>
      </c>
      <c r="L165" s="10"/>
    </row>
    <row r="166" spans="1:12" hidden="1" outlineLevel="1" x14ac:dyDescent="0.25">
      <c r="A166" t="s">
        <v>159</v>
      </c>
      <c r="B166" s="10">
        <v>-161240316</v>
      </c>
      <c r="C166" s="3">
        <v>0</v>
      </c>
      <c r="D166" s="3">
        <v>0</v>
      </c>
      <c r="E166" s="10">
        <v>198068519</v>
      </c>
      <c r="F166" s="10">
        <v>25042576</v>
      </c>
      <c r="G166" s="10">
        <f t="shared" ref="G166:G222" si="7">SUM(C166:F166)</f>
        <v>223111095</v>
      </c>
      <c r="H166">
        <v>0</v>
      </c>
      <c r="I166" s="10">
        <v>61870779</v>
      </c>
      <c r="J166" s="10">
        <v>-115185239</v>
      </c>
      <c r="K166" s="10">
        <f t="shared" ref="K166:K222" si="8">I166-J166</f>
        <v>177056018</v>
      </c>
      <c r="L166" s="10"/>
    </row>
    <row r="167" spans="1:12" hidden="1" outlineLevel="1" x14ac:dyDescent="0.25">
      <c r="A167" t="s">
        <v>160</v>
      </c>
      <c r="B167" s="10">
        <v>-223802808</v>
      </c>
      <c r="C167" s="3">
        <v>0</v>
      </c>
      <c r="D167" s="3">
        <v>0</v>
      </c>
      <c r="E167" s="10">
        <v>52063823</v>
      </c>
      <c r="F167" s="10">
        <v>33427058</v>
      </c>
      <c r="G167" s="10">
        <f t="shared" si="7"/>
        <v>85490881</v>
      </c>
      <c r="H167">
        <v>0</v>
      </c>
      <c r="I167" s="10">
        <v>-138311927</v>
      </c>
      <c r="J167" s="10">
        <v>-154860798</v>
      </c>
      <c r="K167" s="10">
        <f t="shared" si="8"/>
        <v>16548871</v>
      </c>
      <c r="L167" s="10"/>
    </row>
    <row r="168" spans="1:12" hidden="1" outlineLevel="1" x14ac:dyDescent="0.25">
      <c r="A168" t="s">
        <v>161</v>
      </c>
      <c r="B168" s="10">
        <v>-118532676</v>
      </c>
      <c r="C168" s="3">
        <v>0</v>
      </c>
      <c r="D168" s="3">
        <v>0</v>
      </c>
      <c r="E168" s="10">
        <v>25130325</v>
      </c>
      <c r="F168" s="10">
        <v>26356860</v>
      </c>
      <c r="G168" s="10">
        <f t="shared" si="7"/>
        <v>51487185</v>
      </c>
      <c r="H168">
        <v>0</v>
      </c>
      <c r="I168" s="10">
        <v>-67045491</v>
      </c>
      <c r="J168" s="10">
        <v>-78852438</v>
      </c>
      <c r="K168" s="10">
        <f t="shared" si="8"/>
        <v>11806947</v>
      </c>
      <c r="L168" s="10"/>
    </row>
    <row r="169" spans="1:12" hidden="1" outlineLevel="1" x14ac:dyDescent="0.25">
      <c r="A169" t="s">
        <v>162</v>
      </c>
      <c r="B169" s="10">
        <v>-26553864</v>
      </c>
      <c r="C169" s="3">
        <v>0</v>
      </c>
      <c r="D169" s="3">
        <v>0</v>
      </c>
      <c r="E169" s="10">
        <v>12669113</v>
      </c>
      <c r="F169" s="10">
        <v>11229092</v>
      </c>
      <c r="G169" s="10">
        <f t="shared" si="7"/>
        <v>23898205</v>
      </c>
      <c r="H169">
        <v>0</v>
      </c>
      <c r="I169" s="10">
        <v>-2655659</v>
      </c>
      <c r="J169" s="10">
        <v>-10412268</v>
      </c>
      <c r="K169" s="10">
        <f t="shared" si="8"/>
        <v>7756609</v>
      </c>
      <c r="L169" s="10"/>
    </row>
    <row r="170" spans="1:12" hidden="1" outlineLevel="1" x14ac:dyDescent="0.25">
      <c r="A170" t="s">
        <v>163</v>
      </c>
      <c r="B170" s="10">
        <v>-11904276</v>
      </c>
      <c r="C170" s="3">
        <v>0</v>
      </c>
      <c r="D170" s="3">
        <v>0</v>
      </c>
      <c r="E170" s="10">
        <v>21888756</v>
      </c>
      <c r="F170" s="10">
        <v>2127323</v>
      </c>
      <c r="G170" s="10">
        <f t="shared" si="7"/>
        <v>24016079</v>
      </c>
      <c r="H170">
        <v>0</v>
      </c>
      <c r="I170" s="10">
        <v>12111803</v>
      </c>
      <c r="J170" s="10">
        <v>-7972931</v>
      </c>
      <c r="K170" s="10">
        <f t="shared" si="8"/>
        <v>20084734</v>
      </c>
      <c r="L170" s="10"/>
    </row>
    <row r="171" spans="1:12" hidden="1" outlineLevel="1" x14ac:dyDescent="0.25">
      <c r="A171" t="s">
        <v>164</v>
      </c>
      <c r="B171" s="10">
        <v>-170594916</v>
      </c>
      <c r="C171" s="3">
        <v>0</v>
      </c>
      <c r="D171" s="3">
        <v>0</v>
      </c>
      <c r="E171" s="10">
        <v>5471344</v>
      </c>
      <c r="F171" s="10">
        <v>61760782</v>
      </c>
      <c r="G171" s="10">
        <f t="shared" si="7"/>
        <v>67232126</v>
      </c>
      <c r="H171">
        <v>0</v>
      </c>
      <c r="I171" s="10">
        <v>-103362790</v>
      </c>
      <c r="J171" s="10">
        <v>-124910419</v>
      </c>
      <c r="K171" s="10">
        <f t="shared" si="8"/>
        <v>21547629</v>
      </c>
      <c r="L171" s="10"/>
    </row>
    <row r="172" spans="1:12" hidden="1" outlineLevel="1" x14ac:dyDescent="0.25">
      <c r="A172" t="s">
        <v>165</v>
      </c>
      <c r="B172" s="10">
        <v>-15993684</v>
      </c>
      <c r="C172" s="3">
        <v>0</v>
      </c>
      <c r="D172" s="3">
        <v>0</v>
      </c>
      <c r="E172">
        <v>0</v>
      </c>
      <c r="F172" s="10">
        <v>3613939</v>
      </c>
      <c r="G172" s="10">
        <f t="shared" si="7"/>
        <v>3613939</v>
      </c>
      <c r="H172">
        <v>0</v>
      </c>
      <c r="I172" s="10">
        <v>-12379745</v>
      </c>
      <c r="J172" s="10">
        <v>-12379745</v>
      </c>
      <c r="K172" s="10">
        <f t="shared" si="8"/>
        <v>0</v>
      </c>
      <c r="L172" s="10"/>
    </row>
    <row r="173" spans="1:12" hidden="1" outlineLevel="1" x14ac:dyDescent="0.25">
      <c r="A173" t="s">
        <v>166</v>
      </c>
      <c r="B173" s="10">
        <v>-30856440</v>
      </c>
      <c r="C173" s="3">
        <v>0</v>
      </c>
      <c r="D173" s="3">
        <v>0</v>
      </c>
      <c r="E173">
        <v>0</v>
      </c>
      <c r="F173" s="10">
        <v>14843653</v>
      </c>
      <c r="G173" s="10">
        <f t="shared" si="7"/>
        <v>14843653</v>
      </c>
      <c r="H173">
        <v>0</v>
      </c>
      <c r="I173" s="10">
        <v>-16012787</v>
      </c>
      <c r="J173" s="10">
        <v>-17184797</v>
      </c>
      <c r="K173" s="10">
        <f t="shared" si="8"/>
        <v>1172010</v>
      </c>
      <c r="L173" s="10"/>
    </row>
    <row r="174" spans="1:12" hidden="1" outlineLevel="1" x14ac:dyDescent="0.25">
      <c r="A174" t="s">
        <v>167</v>
      </c>
      <c r="B174">
        <v>0</v>
      </c>
      <c r="C174" s="3">
        <v>0</v>
      </c>
      <c r="D174" s="3">
        <v>0</v>
      </c>
      <c r="E174" s="10">
        <v>4680719</v>
      </c>
      <c r="F174">
        <v>0</v>
      </c>
      <c r="G174" s="10">
        <f t="shared" si="7"/>
        <v>4680719</v>
      </c>
      <c r="H174">
        <v>0</v>
      </c>
      <c r="I174" s="10">
        <v>4680719</v>
      </c>
      <c r="J174" s="10">
        <v>330145</v>
      </c>
      <c r="K174" s="10">
        <f t="shared" si="8"/>
        <v>4350574</v>
      </c>
      <c r="L174" s="10"/>
    </row>
    <row r="175" spans="1:12" hidden="1" outlineLevel="1" x14ac:dyDescent="0.25">
      <c r="A175" t="s">
        <v>168</v>
      </c>
      <c r="B175" s="10">
        <v>-10318836</v>
      </c>
      <c r="C175" s="3">
        <v>0</v>
      </c>
      <c r="D175" s="3">
        <v>0</v>
      </c>
      <c r="E175" s="10">
        <v>9266316</v>
      </c>
      <c r="F175" s="10">
        <v>1713202</v>
      </c>
      <c r="G175" s="10">
        <f t="shared" si="7"/>
        <v>10979518</v>
      </c>
      <c r="H175">
        <v>0</v>
      </c>
      <c r="I175" s="10">
        <v>660682</v>
      </c>
      <c r="J175" s="10">
        <v>-5852463</v>
      </c>
      <c r="K175" s="10">
        <f t="shared" si="8"/>
        <v>6513145</v>
      </c>
      <c r="L175" s="10"/>
    </row>
    <row r="176" spans="1:12" hidden="1" outlineLevel="1" x14ac:dyDescent="0.25">
      <c r="A176" t="s">
        <v>169</v>
      </c>
      <c r="B176" s="10">
        <v>-1565496</v>
      </c>
      <c r="C176" s="3">
        <v>0</v>
      </c>
      <c r="D176" s="3">
        <v>0</v>
      </c>
      <c r="E176" s="10">
        <v>125994</v>
      </c>
      <c r="F176" s="10">
        <v>902909</v>
      </c>
      <c r="G176" s="10">
        <f t="shared" si="7"/>
        <v>1028903</v>
      </c>
      <c r="H176">
        <v>0</v>
      </c>
      <c r="I176" s="10">
        <v>-536593</v>
      </c>
      <c r="J176" s="10">
        <v>-662587</v>
      </c>
      <c r="K176" s="10">
        <f t="shared" si="8"/>
        <v>125994</v>
      </c>
      <c r="L176" s="10"/>
    </row>
    <row r="177" spans="1:12" hidden="1" outlineLevel="1" x14ac:dyDescent="0.25">
      <c r="A177" t="s">
        <v>170</v>
      </c>
      <c r="B177" s="10">
        <v>-6819132</v>
      </c>
      <c r="C177" s="3">
        <v>0</v>
      </c>
      <c r="D177" s="3">
        <v>0</v>
      </c>
      <c r="E177" s="10">
        <v>869000</v>
      </c>
      <c r="F177" s="10">
        <v>3620190</v>
      </c>
      <c r="G177" s="10">
        <f t="shared" si="7"/>
        <v>4489190</v>
      </c>
      <c r="H177">
        <v>0</v>
      </c>
      <c r="I177" s="10">
        <v>-2329942</v>
      </c>
      <c r="J177" s="10">
        <v>-3657774</v>
      </c>
      <c r="K177" s="10">
        <f t="shared" si="8"/>
        <v>1327832</v>
      </c>
      <c r="L177" s="10"/>
    </row>
    <row r="178" spans="1:12" hidden="1" outlineLevel="1" x14ac:dyDescent="0.25">
      <c r="A178" t="s">
        <v>171</v>
      </c>
      <c r="B178" s="10">
        <v>-37153572</v>
      </c>
      <c r="C178" s="3">
        <v>0</v>
      </c>
      <c r="D178" s="3">
        <v>0</v>
      </c>
      <c r="E178" s="10">
        <v>9707180</v>
      </c>
      <c r="F178" s="10">
        <v>3844789</v>
      </c>
      <c r="G178" s="10">
        <f t="shared" si="7"/>
        <v>13551969</v>
      </c>
      <c r="H178">
        <v>0</v>
      </c>
      <c r="I178" s="10">
        <v>-23601603</v>
      </c>
      <c r="J178" s="10">
        <v>-23386409</v>
      </c>
      <c r="K178" s="10">
        <f t="shared" si="8"/>
        <v>-215194</v>
      </c>
      <c r="L178" s="10"/>
    </row>
    <row r="179" spans="1:12" hidden="1" outlineLevel="1" x14ac:dyDescent="0.25">
      <c r="A179" t="s">
        <v>172</v>
      </c>
      <c r="B179">
        <v>0</v>
      </c>
      <c r="C179" s="3">
        <v>0</v>
      </c>
      <c r="D179" s="3">
        <v>0</v>
      </c>
      <c r="E179" s="10">
        <v>61360</v>
      </c>
      <c r="F179">
        <v>0</v>
      </c>
      <c r="G179" s="10">
        <f t="shared" si="7"/>
        <v>61360</v>
      </c>
      <c r="H179">
        <v>0</v>
      </c>
      <c r="I179" s="10">
        <v>61360</v>
      </c>
      <c r="J179" s="10">
        <v>81191</v>
      </c>
      <c r="K179" s="10">
        <f t="shared" si="8"/>
        <v>-19831</v>
      </c>
      <c r="L179" s="10"/>
    </row>
    <row r="180" spans="1:12" hidden="1" outlineLevel="1" x14ac:dyDescent="0.25">
      <c r="A180" t="s">
        <v>173</v>
      </c>
      <c r="B180" s="10">
        <v>-9113256</v>
      </c>
      <c r="C180" s="3">
        <v>0</v>
      </c>
      <c r="D180" s="3">
        <v>0</v>
      </c>
      <c r="E180" s="10">
        <v>8592801</v>
      </c>
      <c r="F180" s="10">
        <v>1924897</v>
      </c>
      <c r="G180" s="10">
        <f t="shared" si="7"/>
        <v>10517698</v>
      </c>
      <c r="H180">
        <v>0</v>
      </c>
      <c r="I180" s="10">
        <v>1404442</v>
      </c>
      <c r="J180" s="10">
        <v>-2492249</v>
      </c>
      <c r="K180" s="10">
        <f t="shared" si="8"/>
        <v>3896691</v>
      </c>
      <c r="L180" s="10"/>
    </row>
    <row r="181" spans="1:12" hidden="1" outlineLevel="1" x14ac:dyDescent="0.25">
      <c r="A181" t="s">
        <v>174</v>
      </c>
      <c r="B181" s="10">
        <v>-16908012</v>
      </c>
      <c r="C181" s="3">
        <v>0</v>
      </c>
      <c r="D181" s="3">
        <v>0</v>
      </c>
      <c r="E181">
        <v>0</v>
      </c>
      <c r="F181" s="10">
        <v>12285918</v>
      </c>
      <c r="G181" s="10">
        <f t="shared" si="7"/>
        <v>12285918</v>
      </c>
      <c r="H181">
        <v>0</v>
      </c>
      <c r="I181" s="10">
        <v>-4622094</v>
      </c>
      <c r="J181" s="10">
        <v>-4622094</v>
      </c>
      <c r="K181" s="10">
        <f t="shared" si="8"/>
        <v>0</v>
      </c>
      <c r="L181" s="10"/>
    </row>
    <row r="182" spans="1:12" hidden="1" outlineLevel="1" x14ac:dyDescent="0.25">
      <c r="A182" t="s">
        <v>175</v>
      </c>
      <c r="B182">
        <v>0</v>
      </c>
      <c r="C182" s="3">
        <v>0</v>
      </c>
      <c r="D182" s="3">
        <v>0</v>
      </c>
      <c r="E182">
        <v>0</v>
      </c>
      <c r="F182" s="10">
        <v>1647772</v>
      </c>
      <c r="G182" s="10">
        <f t="shared" si="7"/>
        <v>1647772</v>
      </c>
      <c r="H182">
        <v>0</v>
      </c>
      <c r="I182" s="10">
        <v>1647772</v>
      </c>
      <c r="J182" s="10">
        <v>1138200</v>
      </c>
      <c r="K182" s="10">
        <f t="shared" si="8"/>
        <v>509572</v>
      </c>
      <c r="L182" s="10"/>
    </row>
    <row r="183" spans="1:12" hidden="1" outlineLevel="1" x14ac:dyDescent="0.25">
      <c r="A183" t="s">
        <v>244</v>
      </c>
      <c r="B183">
        <v>0</v>
      </c>
      <c r="C183" s="3">
        <v>0</v>
      </c>
      <c r="D183" s="3">
        <v>0</v>
      </c>
      <c r="E183">
        <v>0</v>
      </c>
      <c r="F183" s="10">
        <v>32841731</v>
      </c>
      <c r="G183" s="10">
        <f t="shared" si="7"/>
        <v>32841731</v>
      </c>
      <c r="H183">
        <v>0</v>
      </c>
      <c r="I183" s="10">
        <v>32841731</v>
      </c>
      <c r="J183">
        <v>0</v>
      </c>
      <c r="K183" s="10">
        <f t="shared" si="8"/>
        <v>32841731</v>
      </c>
      <c r="L183" s="10"/>
    </row>
    <row r="184" spans="1:12" hidden="1" outlineLevel="1" x14ac:dyDescent="0.25">
      <c r="A184" t="s">
        <v>176</v>
      </c>
      <c r="B184" s="10">
        <v>-167118840</v>
      </c>
      <c r="C184" s="3">
        <v>0</v>
      </c>
      <c r="D184" s="3">
        <v>0</v>
      </c>
      <c r="E184" s="10">
        <v>65002460</v>
      </c>
      <c r="F184" s="10">
        <v>30682723</v>
      </c>
      <c r="G184" s="10">
        <f t="shared" si="7"/>
        <v>95685183</v>
      </c>
      <c r="H184">
        <v>0</v>
      </c>
      <c r="I184" s="10">
        <v>-71433657</v>
      </c>
      <c r="J184" s="10">
        <v>-108411129</v>
      </c>
      <c r="K184" s="10">
        <f t="shared" si="8"/>
        <v>36977472</v>
      </c>
      <c r="L184" s="10"/>
    </row>
    <row r="185" spans="1:12" hidden="1" outlineLevel="1" x14ac:dyDescent="0.25">
      <c r="A185" t="s">
        <v>177</v>
      </c>
      <c r="B185" s="10">
        <v>-27554916</v>
      </c>
      <c r="C185" s="3">
        <v>0</v>
      </c>
      <c r="D185" s="3">
        <v>0</v>
      </c>
      <c r="E185" s="10">
        <v>2204522</v>
      </c>
      <c r="F185" s="10">
        <v>10258393</v>
      </c>
      <c r="G185" s="10">
        <f t="shared" si="7"/>
        <v>12462915</v>
      </c>
      <c r="H185">
        <v>0</v>
      </c>
      <c r="I185" s="10">
        <v>-15092001</v>
      </c>
      <c r="J185" s="10">
        <v>-18622215</v>
      </c>
      <c r="K185" s="10">
        <f t="shared" si="8"/>
        <v>3530214</v>
      </c>
      <c r="L185" s="10"/>
    </row>
    <row r="186" spans="1:12" hidden="1" outlineLevel="1" x14ac:dyDescent="0.25">
      <c r="A186" t="s">
        <v>178</v>
      </c>
      <c r="B186" s="10">
        <v>-4038900</v>
      </c>
      <c r="C186" s="3">
        <v>0</v>
      </c>
      <c r="D186" s="3">
        <v>0</v>
      </c>
      <c r="E186" s="10">
        <v>1412967</v>
      </c>
      <c r="F186" s="10">
        <v>603300</v>
      </c>
      <c r="G186" s="10">
        <f t="shared" si="7"/>
        <v>2016267</v>
      </c>
      <c r="H186">
        <v>0</v>
      </c>
      <c r="I186" s="10">
        <v>-2022633</v>
      </c>
      <c r="J186" s="10">
        <v>-1985596</v>
      </c>
      <c r="K186" s="10">
        <f t="shared" si="8"/>
        <v>-37037</v>
      </c>
      <c r="L186" s="10"/>
    </row>
    <row r="187" spans="1:12" hidden="1" outlineLevel="1" x14ac:dyDescent="0.25">
      <c r="A187" t="s">
        <v>179</v>
      </c>
      <c r="B187" s="10">
        <v>-150834456</v>
      </c>
      <c r="C187" s="3">
        <v>0</v>
      </c>
      <c r="D187" s="3">
        <v>0</v>
      </c>
      <c r="E187" s="10">
        <v>49339134</v>
      </c>
      <c r="F187" s="10">
        <v>20223759</v>
      </c>
      <c r="G187" s="10">
        <f t="shared" si="7"/>
        <v>69562893</v>
      </c>
      <c r="H187">
        <v>0</v>
      </c>
      <c r="I187" s="10">
        <v>-81271563</v>
      </c>
      <c r="J187" s="10">
        <v>-109256125</v>
      </c>
      <c r="K187" s="10">
        <f t="shared" si="8"/>
        <v>27984562</v>
      </c>
      <c r="L187" s="10"/>
    </row>
    <row r="188" spans="1:12" hidden="1" outlineLevel="1" x14ac:dyDescent="0.25">
      <c r="A188" t="s">
        <v>180</v>
      </c>
      <c r="B188" s="10">
        <v>-11626848</v>
      </c>
      <c r="C188" s="3">
        <v>0</v>
      </c>
      <c r="D188" s="3">
        <v>0</v>
      </c>
      <c r="E188">
        <v>0</v>
      </c>
      <c r="F188" s="10">
        <v>6022662</v>
      </c>
      <c r="G188" s="10">
        <f t="shared" si="7"/>
        <v>6022662</v>
      </c>
      <c r="H188">
        <v>0</v>
      </c>
      <c r="I188" s="10">
        <v>-5604186</v>
      </c>
      <c r="J188" s="10">
        <v>-6146231</v>
      </c>
      <c r="K188" s="10">
        <f t="shared" si="8"/>
        <v>542045</v>
      </c>
      <c r="L188" s="10"/>
    </row>
    <row r="189" spans="1:12" hidden="1" outlineLevel="1" x14ac:dyDescent="0.25">
      <c r="A189" t="s">
        <v>181</v>
      </c>
      <c r="B189" s="10">
        <v>-5511696</v>
      </c>
      <c r="C189" s="3">
        <v>0</v>
      </c>
      <c r="D189" s="3">
        <v>0</v>
      </c>
      <c r="E189">
        <v>0</v>
      </c>
      <c r="F189" s="10">
        <v>4815743</v>
      </c>
      <c r="G189" s="10">
        <f t="shared" si="7"/>
        <v>4815743</v>
      </c>
      <c r="H189">
        <v>0</v>
      </c>
      <c r="I189" s="10">
        <v>-695953</v>
      </c>
      <c r="J189" s="10">
        <v>-1269393</v>
      </c>
      <c r="K189" s="10">
        <f t="shared" si="8"/>
        <v>573440</v>
      </c>
      <c r="L189" s="10"/>
    </row>
    <row r="190" spans="1:12" hidden="1" outlineLevel="1" x14ac:dyDescent="0.25">
      <c r="A190" t="s">
        <v>182</v>
      </c>
      <c r="B190" s="10">
        <v>-3414084</v>
      </c>
      <c r="C190" s="3">
        <v>0</v>
      </c>
      <c r="D190" s="3">
        <v>0</v>
      </c>
      <c r="E190">
        <v>0</v>
      </c>
      <c r="F190" s="10">
        <v>1884002</v>
      </c>
      <c r="G190" s="10">
        <f t="shared" si="7"/>
        <v>1884002</v>
      </c>
      <c r="H190">
        <v>0</v>
      </c>
      <c r="I190" s="10">
        <v>-1530082</v>
      </c>
      <c r="J190" s="10">
        <v>-1491616</v>
      </c>
      <c r="K190" s="10">
        <f t="shared" si="8"/>
        <v>-38466</v>
      </c>
      <c r="L190" s="10"/>
    </row>
    <row r="191" spans="1:12" hidden="1" outlineLevel="1" x14ac:dyDescent="0.25">
      <c r="A191" t="s">
        <v>183</v>
      </c>
      <c r="B191" s="10">
        <v>-33495048</v>
      </c>
      <c r="C191" s="3">
        <v>0</v>
      </c>
      <c r="D191" s="3">
        <v>0</v>
      </c>
      <c r="E191" s="10">
        <v>21922579</v>
      </c>
      <c r="F191" s="10">
        <v>4174562</v>
      </c>
      <c r="G191" s="10">
        <f t="shared" si="7"/>
        <v>26097141</v>
      </c>
      <c r="H191">
        <v>0</v>
      </c>
      <c r="I191" s="10">
        <v>-7397907</v>
      </c>
      <c r="J191" s="10">
        <v>303803304</v>
      </c>
      <c r="K191" s="10">
        <f t="shared" si="8"/>
        <v>-311201211</v>
      </c>
      <c r="L191" s="10"/>
    </row>
    <row r="192" spans="1:12" hidden="1" outlineLevel="1" x14ac:dyDescent="0.25">
      <c r="A192" t="s">
        <v>184</v>
      </c>
      <c r="B192" s="10">
        <v>-16119600</v>
      </c>
      <c r="C192" s="3">
        <v>0</v>
      </c>
      <c r="D192" s="3">
        <v>0</v>
      </c>
      <c r="E192" s="10">
        <v>18316518</v>
      </c>
      <c r="F192">
        <v>0</v>
      </c>
      <c r="G192" s="10">
        <f t="shared" si="7"/>
        <v>18316518</v>
      </c>
      <c r="H192">
        <v>0</v>
      </c>
      <c r="I192" s="10">
        <v>2196918</v>
      </c>
      <c r="J192" s="10">
        <v>-140880</v>
      </c>
      <c r="K192" s="10">
        <f t="shared" si="8"/>
        <v>2337798</v>
      </c>
      <c r="L192" s="10"/>
    </row>
    <row r="193" spans="1:12" hidden="1" outlineLevel="1" x14ac:dyDescent="0.25">
      <c r="A193" t="s">
        <v>185</v>
      </c>
      <c r="B193" s="10">
        <v>-24409464</v>
      </c>
      <c r="C193" s="3">
        <v>0</v>
      </c>
      <c r="D193" s="3">
        <v>0</v>
      </c>
      <c r="E193" s="10">
        <v>8454084</v>
      </c>
      <c r="F193">
        <v>2</v>
      </c>
      <c r="G193" s="10">
        <f t="shared" si="7"/>
        <v>8454086</v>
      </c>
      <c r="H193" s="10">
        <v>6100405</v>
      </c>
      <c r="I193" s="10">
        <v>-9854973</v>
      </c>
      <c r="J193" s="10">
        <v>-4502267</v>
      </c>
      <c r="K193" s="10">
        <f t="shared" si="8"/>
        <v>-5352706</v>
      </c>
      <c r="L193" s="10"/>
    </row>
    <row r="194" spans="1:12" hidden="1" outlineLevel="1" x14ac:dyDescent="0.25">
      <c r="A194" t="s">
        <v>186</v>
      </c>
      <c r="B194" s="10">
        <v>-33035976</v>
      </c>
      <c r="C194" s="3">
        <v>0</v>
      </c>
      <c r="D194" s="3">
        <v>0</v>
      </c>
      <c r="E194" s="10">
        <v>2987116</v>
      </c>
      <c r="F194" s="10">
        <v>9068529</v>
      </c>
      <c r="G194" s="10">
        <f t="shared" si="7"/>
        <v>12055645</v>
      </c>
      <c r="H194" s="10">
        <v>4837234</v>
      </c>
      <c r="I194" s="10">
        <v>-16143097</v>
      </c>
      <c r="J194" s="10">
        <v>-12660910</v>
      </c>
      <c r="K194" s="10">
        <f t="shared" si="8"/>
        <v>-3482187</v>
      </c>
      <c r="L194" s="10"/>
    </row>
    <row r="195" spans="1:12" hidden="1" outlineLevel="1" x14ac:dyDescent="0.25">
      <c r="A195" t="s">
        <v>187</v>
      </c>
      <c r="B195">
        <v>0</v>
      </c>
      <c r="C195" s="3">
        <v>0</v>
      </c>
      <c r="D195" s="3">
        <v>0</v>
      </c>
      <c r="E195" s="10">
        <v>24301</v>
      </c>
      <c r="F195">
        <v>0</v>
      </c>
      <c r="G195" s="10">
        <f t="shared" si="7"/>
        <v>24301</v>
      </c>
      <c r="H195" s="10">
        <v>816892483</v>
      </c>
      <c r="I195" s="10">
        <v>816916784</v>
      </c>
      <c r="J195" s="10">
        <v>997086000</v>
      </c>
      <c r="K195" s="10">
        <f t="shared" si="8"/>
        <v>-180169216</v>
      </c>
      <c r="L195" s="10"/>
    </row>
    <row r="196" spans="1:12" s="4" customFormat="1" collapsed="1" x14ac:dyDescent="0.25">
      <c r="A196" s="4" t="s">
        <v>188</v>
      </c>
      <c r="B196" s="5">
        <v>-75998146</v>
      </c>
      <c r="C196" s="5">
        <v>53166763</v>
      </c>
      <c r="D196" s="4">
        <v>0</v>
      </c>
      <c r="E196" s="5">
        <v>28664921</v>
      </c>
      <c r="F196" s="5">
        <v>4308681</v>
      </c>
      <c r="G196" s="5">
        <f t="shared" si="7"/>
        <v>86140365</v>
      </c>
      <c r="H196" s="4">
        <v>0</v>
      </c>
      <c r="I196" s="5">
        <v>10142217</v>
      </c>
      <c r="J196" s="5">
        <v>15642021</v>
      </c>
      <c r="K196" s="5">
        <f t="shared" si="8"/>
        <v>-5499804</v>
      </c>
      <c r="L196" s="5"/>
    </row>
    <row r="197" spans="1:12" hidden="1" outlineLevel="1" x14ac:dyDescent="0.25">
      <c r="A197" t="s">
        <v>189</v>
      </c>
      <c r="B197" s="10">
        <v>-68179396</v>
      </c>
      <c r="C197" s="10">
        <v>53166763</v>
      </c>
      <c r="D197" s="3">
        <v>0</v>
      </c>
      <c r="E197" s="10">
        <v>18759632</v>
      </c>
      <c r="F197">
        <v>0</v>
      </c>
      <c r="G197" s="10">
        <f t="shared" si="7"/>
        <v>71926395</v>
      </c>
      <c r="H197">
        <v>-2</v>
      </c>
      <c r="I197" s="10">
        <v>3746997</v>
      </c>
      <c r="J197" s="10">
        <v>-925494</v>
      </c>
      <c r="K197" s="10">
        <f t="shared" si="8"/>
        <v>4672491</v>
      </c>
      <c r="L197" s="10"/>
    </row>
    <row r="198" spans="1:12" hidden="1" outlineLevel="1" x14ac:dyDescent="0.25">
      <c r="A198" t="s">
        <v>190</v>
      </c>
      <c r="B198">
        <v>0</v>
      </c>
      <c r="C198" s="3">
        <v>0</v>
      </c>
      <c r="D198" s="3">
        <v>0</v>
      </c>
      <c r="E198" s="10">
        <v>748045</v>
      </c>
      <c r="F198">
        <v>0</v>
      </c>
      <c r="G198" s="10">
        <f t="shared" si="7"/>
        <v>748045</v>
      </c>
      <c r="H198">
        <v>0</v>
      </c>
      <c r="I198" s="10">
        <v>748045</v>
      </c>
      <c r="J198" s="10">
        <v>9428834</v>
      </c>
      <c r="K198" s="10">
        <f t="shared" si="8"/>
        <v>-8680789</v>
      </c>
      <c r="L198" s="10"/>
    </row>
    <row r="199" spans="1:12" hidden="1" outlineLevel="1" x14ac:dyDescent="0.25">
      <c r="A199" t="s">
        <v>191</v>
      </c>
      <c r="B199" s="10">
        <v>-3753125</v>
      </c>
      <c r="C199" s="3">
        <v>0</v>
      </c>
      <c r="D199" s="3">
        <v>0</v>
      </c>
      <c r="E199" s="10">
        <v>3779237</v>
      </c>
      <c r="F199" s="10">
        <v>2327550</v>
      </c>
      <c r="G199" s="10">
        <f t="shared" si="7"/>
        <v>6106787</v>
      </c>
      <c r="H199">
        <v>0</v>
      </c>
      <c r="I199" s="10">
        <v>2353662</v>
      </c>
      <c r="J199" s="10">
        <v>2047550</v>
      </c>
      <c r="K199" s="10">
        <f t="shared" si="8"/>
        <v>306112</v>
      </c>
      <c r="L199" s="10"/>
    </row>
    <row r="200" spans="1:12" hidden="1" outlineLevel="1" x14ac:dyDescent="0.25">
      <c r="A200" t="s">
        <v>192</v>
      </c>
      <c r="B200" s="10">
        <v>-4065625</v>
      </c>
      <c r="C200" s="3">
        <v>0</v>
      </c>
      <c r="D200" s="3">
        <v>0</v>
      </c>
      <c r="E200" s="10">
        <v>5378007</v>
      </c>
      <c r="F200" s="10">
        <v>1981131</v>
      </c>
      <c r="G200" s="10">
        <f t="shared" si="7"/>
        <v>7359138</v>
      </c>
      <c r="H200">
        <v>0</v>
      </c>
      <c r="I200" s="10">
        <v>3293513</v>
      </c>
      <c r="J200" s="10">
        <v>5091131</v>
      </c>
      <c r="K200" s="10">
        <f t="shared" si="8"/>
        <v>-1797618</v>
      </c>
      <c r="L200" s="10"/>
    </row>
    <row r="201" spans="1:12" s="4" customFormat="1" collapsed="1" x14ac:dyDescent="0.25">
      <c r="A201" s="4" t="s">
        <v>245</v>
      </c>
      <c r="B201" s="4">
        <v>0</v>
      </c>
      <c r="C201" s="4">
        <v>0</v>
      </c>
      <c r="D201" s="4">
        <v>0</v>
      </c>
      <c r="E201" s="5">
        <v>17088</v>
      </c>
      <c r="F201" s="4">
        <v>0</v>
      </c>
      <c r="G201" s="5">
        <f t="shared" si="7"/>
        <v>17088</v>
      </c>
      <c r="H201" s="4">
        <v>-548</v>
      </c>
      <c r="I201" s="5">
        <v>16540</v>
      </c>
      <c r="J201" s="4">
        <v>0</v>
      </c>
      <c r="K201" s="5">
        <f t="shared" si="8"/>
        <v>16540</v>
      </c>
      <c r="L201" s="5"/>
    </row>
    <row r="202" spans="1:12" s="3" customFormat="1" ht="8.25" customHeight="1" x14ac:dyDescent="0.25">
      <c r="B202" s="10"/>
      <c r="E202" s="10"/>
      <c r="F202" s="10"/>
      <c r="G202" s="5"/>
      <c r="I202" s="10"/>
      <c r="J202" s="10"/>
      <c r="K202" s="10"/>
    </row>
    <row r="203" spans="1:12" s="3" customFormat="1" x14ac:dyDescent="0.25">
      <c r="B203" s="10"/>
      <c r="E203" s="10"/>
      <c r="F203" s="10"/>
      <c r="G203" s="5" t="s">
        <v>221</v>
      </c>
      <c r="H203" s="10"/>
      <c r="I203" s="5">
        <f>2600000</f>
        <v>2600000</v>
      </c>
      <c r="J203" s="5">
        <f>2600000</f>
        <v>2600000</v>
      </c>
      <c r="K203" s="5">
        <f t="shared" ref="K203" si="9">I203-J203</f>
        <v>0</v>
      </c>
    </row>
    <row r="204" spans="1:12" s="3" customFormat="1" ht="6.4" customHeight="1" x14ac:dyDescent="0.25">
      <c r="B204" s="10"/>
      <c r="E204" s="10"/>
      <c r="F204" s="10"/>
      <c r="G204" s="10"/>
      <c r="I204" s="10"/>
      <c r="J204" s="10"/>
      <c r="K204" s="10"/>
    </row>
    <row r="205" spans="1:12" s="3" customFormat="1" ht="15.75" thickBot="1" x14ac:dyDescent="0.3">
      <c r="A205" s="12"/>
      <c r="B205" s="10"/>
      <c r="C205" s="10"/>
      <c r="D205" s="10"/>
      <c r="E205" s="10"/>
      <c r="G205" s="5" t="s">
        <v>222</v>
      </c>
      <c r="H205" s="10"/>
      <c r="I205" s="13">
        <f>I7+I12+I40+I41+I67+I79+I98+I101+I106+I115+I124+I134+I136+I151+I156+I196+I201+I203</f>
        <v>-313593643</v>
      </c>
      <c r="J205" s="13">
        <f>J7+J12+J40+J41+J67+J79+J98+J101+J106+J115+J124+J134+J136+J151+J156+J196+J201+J203-2000</f>
        <v>-218090806</v>
      </c>
      <c r="K205" s="13">
        <f>K7+K12+K40+K41+K67+K79+K98+K101+K106+K115+K124+K134+K136+K151+K156+K196+K201+K203</f>
        <v>-95504837</v>
      </c>
    </row>
    <row r="206" spans="1:12" s="3" customFormat="1" ht="15.75" thickTop="1" x14ac:dyDescent="0.25">
      <c r="A206" s="12"/>
      <c r="B206" s="10"/>
      <c r="C206" s="10"/>
      <c r="D206" s="10"/>
      <c r="E206" s="10"/>
      <c r="G206" s="5"/>
      <c r="H206" s="10"/>
      <c r="I206" s="5"/>
      <c r="J206" s="5"/>
      <c r="K206" s="5"/>
    </row>
    <row r="207" spans="1:12" s="4" customFormat="1" x14ac:dyDescent="0.25">
      <c r="A207" s="4" t="s">
        <v>193</v>
      </c>
      <c r="B207" s="5">
        <v>-220873056</v>
      </c>
      <c r="C207" s="5">
        <v>31305110</v>
      </c>
      <c r="D207" s="4">
        <v>0</v>
      </c>
      <c r="E207" s="5">
        <v>119599395</v>
      </c>
      <c r="F207" s="5">
        <v>8538640</v>
      </c>
      <c r="G207" s="5">
        <f t="shared" si="7"/>
        <v>159443145</v>
      </c>
      <c r="H207" s="4">
        <v>0</v>
      </c>
      <c r="I207" s="5">
        <v>-61429911</v>
      </c>
      <c r="J207" s="5">
        <v>-58430156</v>
      </c>
      <c r="K207" s="5">
        <f t="shared" si="8"/>
        <v>-2999755</v>
      </c>
      <c r="L207" s="5"/>
    </row>
    <row r="208" spans="1:12" hidden="1" outlineLevel="1" x14ac:dyDescent="0.25">
      <c r="A208" t="s">
        <v>194</v>
      </c>
      <c r="B208" s="10">
        <v>-208434260</v>
      </c>
      <c r="C208" s="3">
        <v>0</v>
      </c>
      <c r="D208" s="3">
        <v>0</v>
      </c>
      <c r="E208">
        <v>0</v>
      </c>
      <c r="F208">
        <v>0</v>
      </c>
      <c r="G208" s="10">
        <f t="shared" si="7"/>
        <v>0</v>
      </c>
      <c r="H208">
        <v>0</v>
      </c>
      <c r="I208" s="10">
        <v>-208434260</v>
      </c>
      <c r="J208" s="10">
        <v>-201000000</v>
      </c>
      <c r="K208" s="10">
        <f t="shared" si="8"/>
        <v>-7434260</v>
      </c>
      <c r="L208" s="10"/>
    </row>
    <row r="209" spans="1:12" hidden="1" outlineLevel="1" x14ac:dyDescent="0.25">
      <c r="A209" t="s">
        <v>195</v>
      </c>
      <c r="B209">
        <v>0</v>
      </c>
      <c r="C209" s="3">
        <v>0</v>
      </c>
      <c r="D209" s="3">
        <v>0</v>
      </c>
      <c r="E209" s="10">
        <v>53472375</v>
      </c>
      <c r="F209">
        <v>0</v>
      </c>
      <c r="G209" s="10">
        <f t="shared" si="7"/>
        <v>53472375</v>
      </c>
      <c r="H209">
        <v>0</v>
      </c>
      <c r="I209" s="10">
        <v>53472375</v>
      </c>
      <c r="J209" s="10">
        <v>53628067</v>
      </c>
      <c r="K209" s="10">
        <f t="shared" si="8"/>
        <v>-155692</v>
      </c>
      <c r="L209" s="10"/>
    </row>
    <row r="210" spans="1:12" hidden="1" outlineLevel="1" x14ac:dyDescent="0.25">
      <c r="A210" t="s">
        <v>196</v>
      </c>
      <c r="B210">
        <v>0</v>
      </c>
      <c r="C210" s="3">
        <v>0</v>
      </c>
      <c r="D210" s="3">
        <v>0</v>
      </c>
      <c r="E210" s="10">
        <v>47185977</v>
      </c>
      <c r="F210">
        <v>0</v>
      </c>
      <c r="G210" s="10">
        <f t="shared" si="7"/>
        <v>47185977</v>
      </c>
      <c r="H210">
        <v>0</v>
      </c>
      <c r="I210" s="10">
        <v>47185977</v>
      </c>
      <c r="J210" s="10">
        <v>46000000</v>
      </c>
      <c r="K210" s="10">
        <f t="shared" si="8"/>
        <v>1185977</v>
      </c>
      <c r="L210" s="10"/>
    </row>
    <row r="211" spans="1:12" hidden="1" outlineLevel="1" x14ac:dyDescent="0.25">
      <c r="A211" t="s">
        <v>197</v>
      </c>
      <c r="B211" s="10">
        <v>-12438796</v>
      </c>
      <c r="C211" s="10">
        <v>31305110</v>
      </c>
      <c r="D211" s="3">
        <v>0</v>
      </c>
      <c r="E211" s="10">
        <v>18937335</v>
      </c>
      <c r="F211">
        <v>0</v>
      </c>
      <c r="G211" s="10">
        <f t="shared" si="7"/>
        <v>50242445</v>
      </c>
      <c r="H211">
        <v>0</v>
      </c>
      <c r="I211" s="10">
        <v>37803649</v>
      </c>
      <c r="J211" s="10">
        <v>33957451</v>
      </c>
      <c r="K211" s="10">
        <f t="shared" si="8"/>
        <v>3846198</v>
      </c>
      <c r="L211" s="10"/>
    </row>
    <row r="212" spans="1:12" hidden="1" outlineLevel="1" x14ac:dyDescent="0.25">
      <c r="A212" t="s">
        <v>238</v>
      </c>
      <c r="B212">
        <v>0</v>
      </c>
      <c r="C212" s="3">
        <v>0</v>
      </c>
      <c r="D212" s="3">
        <v>0</v>
      </c>
      <c r="E212" s="10">
        <v>3708</v>
      </c>
      <c r="F212">
        <v>0</v>
      </c>
      <c r="G212" s="10">
        <f t="shared" si="7"/>
        <v>3708</v>
      </c>
      <c r="H212">
        <v>0</v>
      </c>
      <c r="I212" s="10">
        <v>3708</v>
      </c>
      <c r="J212">
        <v>0</v>
      </c>
      <c r="K212" s="10">
        <f t="shared" si="8"/>
        <v>3708</v>
      </c>
      <c r="L212" s="10"/>
    </row>
    <row r="213" spans="1:12" hidden="1" outlineLevel="1" x14ac:dyDescent="0.25">
      <c r="A213" t="s">
        <v>198</v>
      </c>
      <c r="B213">
        <v>0</v>
      </c>
      <c r="C213" s="3">
        <v>0</v>
      </c>
      <c r="D213" s="3">
        <v>0</v>
      </c>
      <c r="E213">
        <v>0</v>
      </c>
      <c r="F213" s="10">
        <v>8538640</v>
      </c>
      <c r="G213" s="10">
        <f t="shared" si="7"/>
        <v>8538640</v>
      </c>
      <c r="H213">
        <v>0</v>
      </c>
      <c r="I213" s="10">
        <v>8538640</v>
      </c>
      <c r="J213" s="10">
        <v>8984326</v>
      </c>
      <c r="K213" s="10">
        <f t="shared" si="8"/>
        <v>-445686</v>
      </c>
      <c r="L213" s="10"/>
    </row>
    <row r="214" spans="1:12" s="4" customFormat="1" collapsed="1" x14ac:dyDescent="0.25">
      <c r="A214" s="4" t="s">
        <v>199</v>
      </c>
      <c r="B214" s="5">
        <v>-434603848</v>
      </c>
      <c r="C214" s="4">
        <v>0</v>
      </c>
      <c r="D214" s="4">
        <v>0</v>
      </c>
      <c r="E214" s="5">
        <v>393406727</v>
      </c>
      <c r="F214" s="5">
        <v>17255522</v>
      </c>
      <c r="G214" s="5">
        <f t="shared" si="7"/>
        <v>410662249</v>
      </c>
      <c r="H214" s="5">
        <v>-1708359</v>
      </c>
      <c r="I214" s="5">
        <v>-25649958</v>
      </c>
      <c r="J214" s="5">
        <v>-43638469</v>
      </c>
      <c r="K214" s="5">
        <f t="shared" si="8"/>
        <v>17988511</v>
      </c>
      <c r="L214" s="5"/>
    </row>
    <row r="215" spans="1:12" hidden="1" outlineLevel="1" x14ac:dyDescent="0.25">
      <c r="A215" t="s">
        <v>200</v>
      </c>
      <c r="B215" s="10">
        <v>-434603848</v>
      </c>
      <c r="C215" s="3">
        <v>0</v>
      </c>
      <c r="D215" s="3">
        <v>0</v>
      </c>
      <c r="E215" s="10">
        <v>154275</v>
      </c>
      <c r="F215">
        <v>0</v>
      </c>
      <c r="G215" s="10">
        <f t="shared" si="7"/>
        <v>154275</v>
      </c>
      <c r="H215">
        <v>0</v>
      </c>
      <c r="I215" s="10">
        <v>-434449573</v>
      </c>
      <c r="J215" s="10">
        <v>-451800000</v>
      </c>
      <c r="K215" s="10">
        <f t="shared" si="8"/>
        <v>17350427</v>
      </c>
      <c r="L215" s="10"/>
    </row>
    <row r="216" spans="1:12" hidden="1" outlineLevel="1" x14ac:dyDescent="0.25">
      <c r="A216" t="s">
        <v>201</v>
      </c>
      <c r="B216">
        <v>0</v>
      </c>
      <c r="C216" s="3">
        <v>0</v>
      </c>
      <c r="D216" s="3">
        <v>0</v>
      </c>
      <c r="E216" s="10">
        <v>115057756</v>
      </c>
      <c r="F216">
        <v>0</v>
      </c>
      <c r="G216" s="10">
        <f t="shared" si="7"/>
        <v>115057756</v>
      </c>
      <c r="H216">
        <v>0</v>
      </c>
      <c r="I216" s="10">
        <v>115057756</v>
      </c>
      <c r="J216" s="10">
        <v>119338824</v>
      </c>
      <c r="K216" s="10">
        <f t="shared" si="8"/>
        <v>-4281068</v>
      </c>
      <c r="L216" s="10"/>
    </row>
    <row r="217" spans="1:12" hidden="1" outlineLevel="1" x14ac:dyDescent="0.25">
      <c r="A217" t="s">
        <v>202</v>
      </c>
      <c r="B217">
        <v>0</v>
      </c>
      <c r="C217" s="3">
        <v>0</v>
      </c>
      <c r="D217" s="3">
        <v>0</v>
      </c>
      <c r="E217" s="10">
        <v>231705904</v>
      </c>
      <c r="F217">
        <v>0</v>
      </c>
      <c r="G217" s="10">
        <f t="shared" si="7"/>
        <v>231705904</v>
      </c>
      <c r="H217">
        <v>0</v>
      </c>
      <c r="I217" s="10">
        <v>231705904</v>
      </c>
      <c r="J217" s="10">
        <v>246000000</v>
      </c>
      <c r="K217" s="10">
        <f t="shared" si="8"/>
        <v>-14294096</v>
      </c>
      <c r="L217" s="10"/>
    </row>
    <row r="218" spans="1:12" hidden="1" outlineLevel="1" x14ac:dyDescent="0.25">
      <c r="A218" t="s">
        <v>203</v>
      </c>
      <c r="B218">
        <v>0</v>
      </c>
      <c r="C218" s="3">
        <v>0</v>
      </c>
      <c r="D218" s="3">
        <v>0</v>
      </c>
      <c r="E218" s="10">
        <v>44331575</v>
      </c>
      <c r="F218">
        <v>0</v>
      </c>
      <c r="G218" s="10">
        <f t="shared" si="7"/>
        <v>44331575</v>
      </c>
      <c r="H218">
        <v>0</v>
      </c>
      <c r="I218" s="10">
        <v>44331575</v>
      </c>
      <c r="J218" s="10">
        <v>25314792</v>
      </c>
      <c r="K218" s="10">
        <f t="shared" si="8"/>
        <v>19016783</v>
      </c>
      <c r="L218" s="10"/>
    </row>
    <row r="219" spans="1:12" hidden="1" outlineLevel="1" x14ac:dyDescent="0.25">
      <c r="A219" t="s">
        <v>204</v>
      </c>
      <c r="B219">
        <v>0</v>
      </c>
      <c r="C219" s="3">
        <v>0</v>
      </c>
      <c r="D219" s="3">
        <v>0</v>
      </c>
      <c r="E219" s="10">
        <v>1505337</v>
      </c>
      <c r="F219">
        <v>0</v>
      </c>
      <c r="G219" s="10">
        <f t="shared" si="7"/>
        <v>1505337</v>
      </c>
      <c r="H219">
        <v>0</v>
      </c>
      <c r="I219" s="10">
        <v>1505337</v>
      </c>
      <c r="J219" s="10">
        <v>3085000</v>
      </c>
      <c r="K219" s="10">
        <f t="shared" si="8"/>
        <v>-1579663</v>
      </c>
      <c r="L219" s="10"/>
    </row>
    <row r="220" spans="1:12" hidden="1" outlineLevel="1" x14ac:dyDescent="0.25">
      <c r="A220" t="s">
        <v>205</v>
      </c>
      <c r="B220">
        <v>0</v>
      </c>
      <c r="C220" s="3">
        <v>0</v>
      </c>
      <c r="D220" s="3">
        <v>0</v>
      </c>
      <c r="E220" s="10">
        <v>327180</v>
      </c>
      <c r="F220">
        <v>0</v>
      </c>
      <c r="G220" s="10">
        <f t="shared" si="7"/>
        <v>327180</v>
      </c>
      <c r="H220">
        <v>0</v>
      </c>
      <c r="I220" s="10">
        <v>327180</v>
      </c>
      <c r="J220">
        <v>0</v>
      </c>
      <c r="K220" s="10">
        <f t="shared" si="8"/>
        <v>327180</v>
      </c>
      <c r="L220" s="10"/>
    </row>
    <row r="221" spans="1:12" hidden="1" outlineLevel="1" x14ac:dyDescent="0.25">
      <c r="A221" t="s">
        <v>206</v>
      </c>
      <c r="B221">
        <v>0</v>
      </c>
      <c r="C221" s="3">
        <v>0</v>
      </c>
      <c r="D221" s="3">
        <v>0</v>
      </c>
      <c r="E221" s="10">
        <v>318209</v>
      </c>
      <c r="F221">
        <v>0</v>
      </c>
      <c r="G221" s="10">
        <f t="shared" si="7"/>
        <v>318209</v>
      </c>
      <c r="H221" s="10">
        <v>-1745562</v>
      </c>
      <c r="I221" s="10">
        <v>-1427353</v>
      </c>
      <c r="J221" s="10">
        <v>-1920000</v>
      </c>
      <c r="K221" s="10">
        <f t="shared" si="8"/>
        <v>492647</v>
      </c>
      <c r="L221" s="10"/>
    </row>
    <row r="222" spans="1:12" hidden="1" outlineLevel="1" x14ac:dyDescent="0.25">
      <c r="A222" t="s">
        <v>207</v>
      </c>
      <c r="B222">
        <v>0</v>
      </c>
      <c r="C222" s="3">
        <v>0</v>
      </c>
      <c r="D222" s="3">
        <v>0</v>
      </c>
      <c r="E222" s="10">
        <v>6491</v>
      </c>
      <c r="F222">
        <v>0</v>
      </c>
      <c r="G222" s="10">
        <f t="shared" si="7"/>
        <v>6491</v>
      </c>
      <c r="H222" s="10">
        <v>24127</v>
      </c>
      <c r="I222" s="10">
        <v>30618</v>
      </c>
      <c r="J222">
        <v>0</v>
      </c>
      <c r="K222" s="10">
        <f t="shared" si="8"/>
        <v>30618</v>
      </c>
      <c r="L222" s="10"/>
    </row>
    <row r="223" spans="1:12" hidden="1" outlineLevel="1" x14ac:dyDescent="0.25">
      <c r="A223" t="s">
        <v>208</v>
      </c>
      <c r="B223">
        <v>0</v>
      </c>
      <c r="C223" s="3">
        <v>0</v>
      </c>
      <c r="D223" s="3">
        <v>0</v>
      </c>
      <c r="E223">
        <v>0</v>
      </c>
      <c r="F223" s="10">
        <v>17255522</v>
      </c>
      <c r="G223" s="10">
        <f t="shared" ref="G223:G235" si="10">SUM(C223:F223)</f>
        <v>17255522</v>
      </c>
      <c r="H223" s="10">
        <v>13076</v>
      </c>
      <c r="I223" s="10">
        <v>17268598</v>
      </c>
      <c r="J223" s="10">
        <v>16342915</v>
      </c>
      <c r="K223" s="10">
        <f t="shared" ref="K223:K235" si="11">I223-J223</f>
        <v>925683</v>
      </c>
      <c r="L223" s="10"/>
    </row>
    <row r="224" spans="1:12" s="4" customFormat="1" collapsed="1" x14ac:dyDescent="0.25">
      <c r="A224" s="4" t="s">
        <v>209</v>
      </c>
      <c r="B224" s="5">
        <v>-52411477</v>
      </c>
      <c r="C224" s="4">
        <v>0</v>
      </c>
      <c r="D224" s="4">
        <v>0</v>
      </c>
      <c r="E224" s="5">
        <v>51336569</v>
      </c>
      <c r="F224" s="5">
        <v>7776286</v>
      </c>
      <c r="G224" s="5">
        <f t="shared" si="10"/>
        <v>59112855</v>
      </c>
      <c r="H224" s="5">
        <v>13835319</v>
      </c>
      <c r="I224" s="5">
        <v>20536697</v>
      </c>
      <c r="J224" s="5">
        <v>-24911300</v>
      </c>
      <c r="K224" s="5">
        <f t="shared" si="11"/>
        <v>45447997</v>
      </c>
      <c r="L224" s="5"/>
    </row>
    <row r="225" spans="1:12" s="4" customFormat="1" x14ac:dyDescent="0.25">
      <c r="A225" s="4" t="s">
        <v>210</v>
      </c>
      <c r="B225" s="5">
        <v>-23766648</v>
      </c>
      <c r="C225" s="4">
        <v>0</v>
      </c>
      <c r="D225" s="4">
        <v>0</v>
      </c>
      <c r="E225" s="5">
        <v>30358167</v>
      </c>
      <c r="F225" s="5">
        <v>201169</v>
      </c>
      <c r="G225" s="5">
        <f t="shared" si="10"/>
        <v>30559336</v>
      </c>
      <c r="H225" s="5">
        <v>4485771</v>
      </c>
      <c r="I225" s="5">
        <v>11278459</v>
      </c>
      <c r="J225" s="5">
        <v>2697806</v>
      </c>
      <c r="K225" s="5">
        <f t="shared" si="11"/>
        <v>8580653</v>
      </c>
      <c r="L225" s="5"/>
    </row>
    <row r="226" spans="1:12" hidden="1" outlineLevel="1" x14ac:dyDescent="0.25">
      <c r="A226" t="s">
        <v>211</v>
      </c>
      <c r="B226">
        <v>0</v>
      </c>
      <c r="C226" s="3">
        <v>0</v>
      </c>
      <c r="D226" s="3">
        <v>0</v>
      </c>
      <c r="E226">
        <v>0</v>
      </c>
      <c r="F226" s="10">
        <v>201169</v>
      </c>
      <c r="G226" s="10">
        <f t="shared" si="10"/>
        <v>201169</v>
      </c>
      <c r="H226">
        <v>0</v>
      </c>
      <c r="I226" s="10">
        <v>201169</v>
      </c>
      <c r="J226" s="10">
        <v>201169</v>
      </c>
      <c r="K226" s="10">
        <f t="shared" si="11"/>
        <v>0</v>
      </c>
      <c r="L226" s="10"/>
    </row>
    <row r="227" spans="1:12" hidden="1" outlineLevel="1" x14ac:dyDescent="0.25">
      <c r="A227" t="s">
        <v>212</v>
      </c>
      <c r="B227" s="10">
        <v>-23766648</v>
      </c>
      <c r="C227" s="3">
        <v>0</v>
      </c>
      <c r="D227" s="3">
        <v>0</v>
      </c>
      <c r="E227" s="10">
        <v>30358167</v>
      </c>
      <c r="F227">
        <v>0</v>
      </c>
      <c r="G227" s="10">
        <f t="shared" si="10"/>
        <v>30358167</v>
      </c>
      <c r="H227">
        <v>0</v>
      </c>
      <c r="I227" s="10">
        <v>6591519</v>
      </c>
      <c r="J227" s="10">
        <v>-2346363</v>
      </c>
      <c r="K227" s="10">
        <f t="shared" si="11"/>
        <v>8937882</v>
      </c>
      <c r="L227" s="10"/>
    </row>
    <row r="228" spans="1:12" hidden="1" outlineLevel="1" x14ac:dyDescent="0.25">
      <c r="A228" t="s">
        <v>213</v>
      </c>
      <c r="B228">
        <v>0</v>
      </c>
      <c r="C228" s="3">
        <v>0</v>
      </c>
      <c r="D228" s="3">
        <v>0</v>
      </c>
      <c r="E228">
        <v>0</v>
      </c>
      <c r="F228">
        <v>0</v>
      </c>
      <c r="G228" s="10">
        <f t="shared" si="10"/>
        <v>0</v>
      </c>
      <c r="H228" s="10">
        <v>4485771</v>
      </c>
      <c r="I228" s="10">
        <v>4485771</v>
      </c>
      <c r="J228" s="10">
        <v>4843000</v>
      </c>
      <c r="K228" s="10">
        <f t="shared" si="11"/>
        <v>-357229</v>
      </c>
      <c r="L228" s="10"/>
    </row>
    <row r="229" spans="1:12" s="4" customFormat="1" collapsed="1" x14ac:dyDescent="0.25">
      <c r="A229" s="4" t="s">
        <v>214</v>
      </c>
      <c r="B229" s="5">
        <v>-273107942</v>
      </c>
      <c r="C229" s="4">
        <v>0</v>
      </c>
      <c r="D229" s="4">
        <v>0</v>
      </c>
      <c r="E229" s="5">
        <v>118624420</v>
      </c>
      <c r="F229" s="5">
        <v>30759139</v>
      </c>
      <c r="G229" s="5">
        <f t="shared" si="10"/>
        <v>149383559</v>
      </c>
      <c r="H229" s="5">
        <v>39760425</v>
      </c>
      <c r="I229" s="5">
        <v>-83963958</v>
      </c>
      <c r="J229" s="5">
        <v>-84683618</v>
      </c>
      <c r="K229" s="5">
        <f t="shared" si="11"/>
        <v>719660</v>
      </c>
      <c r="L229" s="5"/>
    </row>
    <row r="230" spans="1:12" hidden="1" outlineLevel="1" x14ac:dyDescent="0.25">
      <c r="A230" t="s">
        <v>215</v>
      </c>
      <c r="B230" s="10">
        <v>-273107942</v>
      </c>
      <c r="C230" s="3">
        <v>0</v>
      </c>
      <c r="D230" s="3">
        <v>0</v>
      </c>
      <c r="E230">
        <v>0</v>
      </c>
      <c r="F230">
        <v>0</v>
      </c>
      <c r="G230" s="10">
        <f t="shared" si="10"/>
        <v>0</v>
      </c>
      <c r="H230">
        <v>0</v>
      </c>
      <c r="I230" s="10">
        <v>-273107942</v>
      </c>
      <c r="J230" s="10">
        <v>-268000000</v>
      </c>
      <c r="K230" s="10">
        <f t="shared" si="11"/>
        <v>-5107942</v>
      </c>
      <c r="L230" s="10"/>
    </row>
    <row r="231" spans="1:12" hidden="1" outlineLevel="1" x14ac:dyDescent="0.25">
      <c r="A231" t="s">
        <v>216</v>
      </c>
      <c r="B231">
        <v>0</v>
      </c>
      <c r="C231" s="3">
        <v>0</v>
      </c>
      <c r="D231" s="3">
        <v>0</v>
      </c>
      <c r="E231" s="10">
        <v>105084428</v>
      </c>
      <c r="F231">
        <v>0</v>
      </c>
      <c r="G231" s="10">
        <f t="shared" si="10"/>
        <v>105084428</v>
      </c>
      <c r="H231">
        <v>0</v>
      </c>
      <c r="I231" s="10">
        <v>105084428</v>
      </c>
      <c r="J231" s="10">
        <v>100751992</v>
      </c>
      <c r="K231" s="10">
        <f t="shared" si="11"/>
        <v>4332436</v>
      </c>
      <c r="L231" s="10"/>
    </row>
    <row r="232" spans="1:12" hidden="1" outlineLevel="1" x14ac:dyDescent="0.25">
      <c r="A232" t="s">
        <v>217</v>
      </c>
      <c r="B232">
        <v>0</v>
      </c>
      <c r="C232" s="3">
        <v>0</v>
      </c>
      <c r="D232" s="3">
        <v>0</v>
      </c>
      <c r="E232" s="10">
        <v>6346603</v>
      </c>
      <c r="F232">
        <v>0</v>
      </c>
      <c r="G232" s="10">
        <f t="shared" si="10"/>
        <v>6346603</v>
      </c>
      <c r="H232">
        <v>0</v>
      </c>
      <c r="I232" s="10">
        <v>6346603</v>
      </c>
      <c r="J232" s="10">
        <v>3475000</v>
      </c>
      <c r="K232" s="10">
        <f t="shared" si="11"/>
        <v>2871603</v>
      </c>
      <c r="L232" s="10"/>
    </row>
    <row r="233" spans="1:12" hidden="1" outlineLevel="1" x14ac:dyDescent="0.25">
      <c r="A233" t="s">
        <v>218</v>
      </c>
      <c r="B233">
        <v>0</v>
      </c>
      <c r="C233" s="3">
        <v>0</v>
      </c>
      <c r="D233" s="3">
        <v>0</v>
      </c>
      <c r="E233" s="10">
        <v>7193389</v>
      </c>
      <c r="F233">
        <v>0</v>
      </c>
      <c r="G233" s="10">
        <f t="shared" si="10"/>
        <v>7193389</v>
      </c>
      <c r="H233">
        <v>0</v>
      </c>
      <c r="I233" s="10">
        <v>7193389</v>
      </c>
      <c r="J233" s="10">
        <v>6800000</v>
      </c>
      <c r="K233" s="10">
        <f t="shared" si="11"/>
        <v>393389</v>
      </c>
      <c r="L233" s="10"/>
    </row>
    <row r="234" spans="1:12" hidden="1" outlineLevel="1" x14ac:dyDescent="0.25">
      <c r="A234" t="s">
        <v>219</v>
      </c>
      <c r="B234">
        <v>0</v>
      </c>
      <c r="C234" s="3">
        <v>0</v>
      </c>
      <c r="D234" s="3">
        <v>0</v>
      </c>
      <c r="E234">
        <v>0</v>
      </c>
      <c r="F234">
        <v>0</v>
      </c>
      <c r="G234" s="10">
        <f t="shared" si="10"/>
        <v>0</v>
      </c>
      <c r="H234" s="10">
        <v>39760425</v>
      </c>
      <c r="I234" s="10">
        <v>39760425</v>
      </c>
      <c r="J234" s="10">
        <v>44478000</v>
      </c>
      <c r="K234" s="10">
        <f t="shared" si="11"/>
        <v>-4717575</v>
      </c>
      <c r="L234" s="10"/>
    </row>
    <row r="235" spans="1:12" hidden="1" outlineLevel="1" x14ac:dyDescent="0.25">
      <c r="A235" t="s">
        <v>220</v>
      </c>
      <c r="B235">
        <v>0</v>
      </c>
      <c r="C235" s="3">
        <v>0</v>
      </c>
      <c r="D235" s="3">
        <v>0</v>
      </c>
      <c r="E235">
        <v>0</v>
      </c>
      <c r="F235" s="10">
        <v>30759139</v>
      </c>
      <c r="G235" s="10">
        <f t="shared" si="10"/>
        <v>30759139</v>
      </c>
      <c r="H235">
        <v>0</v>
      </c>
      <c r="I235" s="10">
        <v>30759139</v>
      </c>
      <c r="J235" s="10">
        <v>27811390</v>
      </c>
      <c r="K235" s="10">
        <f t="shared" si="11"/>
        <v>2947749</v>
      </c>
      <c r="L235" s="10"/>
    </row>
    <row r="236" spans="1:12" s="3" customFormat="1" collapsed="1" x14ac:dyDescent="0.25"/>
    <row r="237" spans="1:12" s="3" customFormat="1" x14ac:dyDescent="0.25">
      <c r="G237" s="4" t="s">
        <v>221</v>
      </c>
      <c r="H237" s="10"/>
      <c r="I237" s="5">
        <f>37000000</f>
        <v>37000000</v>
      </c>
      <c r="J237" s="5">
        <f>37000000</f>
        <v>37000000</v>
      </c>
      <c r="K237" s="5">
        <f t="shared" ref="K237" si="12">I237-J237</f>
        <v>0</v>
      </c>
    </row>
    <row r="238" spans="1:12" s="3" customFormat="1" ht="6.4" customHeight="1" collapsed="1" x14ac:dyDescent="0.25">
      <c r="A238" s="12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2" s="3" customFormat="1" ht="15.75" thickBot="1" x14ac:dyDescent="0.3">
      <c r="G239" s="4" t="s">
        <v>223</v>
      </c>
      <c r="H239" s="10"/>
      <c r="I239" s="13">
        <f>I205+I207+I214+I224+I225+I229+I237</f>
        <v>-415822314</v>
      </c>
      <c r="J239" s="13">
        <f>J205+J207+J214+J224+J225+J229+J237-2000</f>
        <v>-390058543</v>
      </c>
      <c r="K239" s="13">
        <f t="shared" ref="K239" si="13">K205+K207+K214+K224+K225+K229+K237</f>
        <v>-25767771</v>
      </c>
    </row>
    <row r="240" spans="1:12" ht="15.75" thickTop="1" x14ac:dyDescent="0.25">
      <c r="I240"/>
      <c r="J240"/>
    </row>
  </sheetData>
  <pageMargins left="0.25" right="0.25" top="0.75" bottom="0.75" header="0.3" footer="0.3"/>
  <pageSetup paperSize="9" scale="75" fitToHeight="0" orientation="landscape" r:id="rId1"/>
  <ignoredErrors>
    <ignoredError sqref="J205 J2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90" zoomScaleNormal="90" workbookViewId="0">
      <pane ySplit="1" topLeftCell="A2" activePane="bottomLeft" state="frozen"/>
      <selection pane="bottomLeft" activeCell="H21" sqref="H21"/>
    </sheetView>
  </sheetViews>
  <sheetFormatPr defaultColWidth="18.28515625" defaultRowHeight="15" x14ac:dyDescent="0.25"/>
  <cols>
    <col min="1" max="16384" width="18.28515625" style="3"/>
  </cols>
  <sheetData>
    <row r="1" spans="1:1" x14ac:dyDescent="0.25">
      <c r="A1" s="3" t="s">
        <v>246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zoomScaleNormal="80" workbookViewId="0"/>
  </sheetViews>
  <sheetFormatPr defaultRowHeight="15" x14ac:dyDescent="0.25"/>
  <sheetData>
    <row r="1" spans="1:1" x14ac:dyDescent="0.25">
      <c r="A1" s="3" t="s">
        <v>246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Rekstraryfirlit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2020-04-20T11:31:00Z</cp:lastPrinted>
  <dcterms:created xsi:type="dcterms:W3CDTF">2016-11-24T11:14:37Z</dcterms:created>
  <dcterms:modified xsi:type="dcterms:W3CDTF">2020-04-22T10:23:12Z</dcterms:modified>
</cp:coreProperties>
</file>