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MA~1\AppData\Local\Temp\OneDocs\20636467806090620351\"/>
    </mc:Choice>
  </mc:AlternateContent>
  <bookViews>
    <workbookView xWindow="0" yWindow="0" windowWidth="28800" windowHeight="12210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2">Rekstrarreikningur!$A:$M</definedName>
    <definedName name="_xlnm.Print_Area" localSheetId="0">Rekstraryfirlit!$A:$K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1" l="1"/>
  <c r="D38" i="11"/>
  <c r="E37" i="11"/>
  <c r="D37" i="11"/>
  <c r="E36" i="11"/>
  <c r="D36" i="11"/>
  <c r="C32" i="11"/>
  <c r="B32" i="11"/>
  <c r="E32" i="11" s="1"/>
  <c r="E31" i="11"/>
  <c r="D31" i="11"/>
  <c r="D32" i="11" s="1"/>
  <c r="C29" i="11"/>
  <c r="B29" i="11"/>
  <c r="E29" i="11" s="1"/>
  <c r="E28" i="11"/>
  <c r="D28" i="11"/>
  <c r="D27" i="11"/>
  <c r="D29" i="11" s="1"/>
  <c r="B27" i="11"/>
  <c r="E27" i="11" s="1"/>
  <c r="C25" i="11"/>
  <c r="B25" i="11"/>
  <c r="E25" i="11" s="1"/>
  <c r="E24" i="11"/>
  <c r="D24" i="11"/>
  <c r="D25" i="11" s="1"/>
  <c r="B22" i="11"/>
  <c r="E21" i="11"/>
  <c r="D21" i="11"/>
  <c r="E20" i="11"/>
  <c r="D20" i="11"/>
  <c r="E19" i="11"/>
  <c r="D19" i="11"/>
  <c r="D18" i="11"/>
  <c r="E17" i="11"/>
  <c r="D17" i="11"/>
  <c r="D16" i="11"/>
  <c r="C15" i="11"/>
  <c r="C22" i="11" s="1"/>
  <c r="E22" i="11" s="1"/>
  <c r="E14" i="11"/>
  <c r="D14" i="11"/>
  <c r="E13" i="11"/>
  <c r="D13" i="11"/>
  <c r="E12" i="11"/>
  <c r="D12" i="11"/>
  <c r="C10" i="11"/>
  <c r="B10" i="11"/>
  <c r="B34" i="11" s="1"/>
  <c r="E9" i="11"/>
  <c r="D9" i="11"/>
  <c r="E8" i="11"/>
  <c r="D8" i="11"/>
  <c r="E7" i="11"/>
  <c r="D7" i="11"/>
  <c r="E6" i="11"/>
  <c r="D6" i="11"/>
  <c r="E5" i="11"/>
  <c r="D5" i="11"/>
  <c r="D10" i="11" s="1"/>
  <c r="C34" i="11" l="1"/>
  <c r="C39" i="11" s="1"/>
  <c r="E34" i="11"/>
  <c r="B39" i="11"/>
  <c r="E39" i="11" s="1"/>
  <c r="E10" i="11"/>
  <c r="D15" i="11"/>
  <c r="D22" i="11" s="1"/>
  <c r="D34" i="11" s="1"/>
  <c r="D39" i="11" s="1"/>
  <c r="K238" i="12" l="1"/>
  <c r="J204" i="12"/>
  <c r="J240" i="12" s="1"/>
  <c r="I204" i="12"/>
  <c r="I240" i="12" s="1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236" i="12" l="1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3" i="12"/>
  <c r="K202" i="12"/>
  <c r="K201" i="12"/>
  <c r="K200" i="12"/>
  <c r="K199" i="12"/>
  <c r="K198" i="12"/>
  <c r="K197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204" i="12" l="1"/>
  <c r="K240" i="12" s="1"/>
</calcChain>
</file>

<file path=xl/sharedStrings.xml><?xml version="1.0" encoding="utf-8"?>
<sst xmlns="http://schemas.openxmlformats.org/spreadsheetml/2006/main" count="280" uniqueCount="280">
  <si>
    <t>00  SKATTTEKJUR</t>
  </si>
  <si>
    <t>00010  Útsvör</t>
  </si>
  <si>
    <t>00060  Fasteignaskattar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</si>
  <si>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</si>
  <si>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</si>
  <si>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</si>
  <si>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</si>
  <si>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</si>
  <si>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</si>
  <si>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</si>
  <si>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</si>
  <si>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</si>
  <si>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</si>
  <si>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</si>
  <si>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</si>
  <si>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</si>
  <si>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</si>
  <si>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</si>
  <si>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Málefni fatlaðra</t>
  </si>
  <si>
    <t>02520  Frekari liðveisla</t>
  </si>
  <si>
    <t>02564  Hulduhlíð búsetukjarni</t>
  </si>
  <si>
    <t>02565  Klapparhlíð búsetukjarni</t>
  </si>
  <si>
    <t>02566  Þverholt búsetukjarni</t>
  </si>
  <si>
    <t>02570  Skammtímavistun fyrir fatlaða</t>
  </si>
  <si>
    <t>02580  Dagþjónusta fyrir fatlaða</t>
  </si>
  <si>
    <t>02590  Stuðningsfjölskyldur</t>
  </si>
  <si>
    <t>02620  Fræðslu og forvarnarstarf</t>
  </si>
  <si>
    <t>02810  Ýmsir styrkir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</si>
  <si>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</si>
  <si>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</si>
  <si>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</si>
  <si>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</si>
  <si>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</si>
  <si>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</si>
  <si>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</si>
  <si>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</si>
  <si>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</si>
  <si>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</si>
  <si>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</si>
  <si>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</si>
  <si>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</si>
  <si>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</si>
  <si>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04206  Helgafellsskóli - Brúarland</t>
  </si>
  <si>
    <t>04208  Höfðaberg</t>
  </si>
  <si>
    <t>04270  Nemendur í öðrum skólum</t>
  </si>
  <si>
    <t>04281  Frístundasel Varmárskóla</t>
  </si>
  <si>
    <t>04283  Frístundasel Krikaskóla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</si>
  <si>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</si>
  <si>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</si>
  <si>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</si>
  <si>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</si>
  <si>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</si>
  <si>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</si>
  <si>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</t>
  </si>
  <si>
    <t>05  MENNINGARMÁL</t>
  </si>
  <si>
    <t>05010  Menningarmálanefnd</t>
  </si>
  <si>
    <t>05020  Skrifstofa menningarsviðs</t>
  </si>
  <si>
    <t>05030  Laxnesssetur</t>
  </si>
  <si>
    <t>05220  Bókasafn</t>
  </si>
  <si>
    <t>05310  Héraðskjalasafn</t>
  </si>
  <si>
    <t>05510  Lista og menningarsjóður</t>
  </si>
  <si>
    <t>05520  Listasalur</t>
  </si>
  <si>
    <t>05730  Áramót, þrettándi og öskudagur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</si>
  <si>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</si>
  <si>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</si>
  <si>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</si>
  <si>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</si>
  <si>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</si>
  <si>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</si>
  <si>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</si>
  <si>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</si>
  <si>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</si>
  <si>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</si>
  <si>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</si>
  <si>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</si>
  <si>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</si>
  <si>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</si>
  <si>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</si>
  <si>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</si>
  <si>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</si>
  <si>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Stjórn skíðasvæða höfuðborgarsvæðisins</t>
  </si>
  <si>
    <t>06860  Hestamannafélagið Hörður</t>
  </si>
  <si>
    <t>06870  Björgunarsveitin Kyndill</t>
  </si>
  <si>
    <t>06890  Ýmsir styrkir</t>
  </si>
  <si>
    <t>07  BRUNAMÁL OG ALMANNAVARNIR</t>
  </si>
  <si>
    <t>07210  Slökkvilið Höfuðborgarsvæðisins</t>
  </si>
  <si>
    <t>07410  Almannavarnanefnd höfuðborgarsvæðisins</t>
  </si>
  <si>
    <t>07830  Björgunarsveitin Kyndill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</si>
  <si>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</si>
  <si>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</si>
  <si>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</si>
  <si>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</si>
  <si>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</si>
  <si>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</si>
  <si>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Skipulags- og bygginganefnd</t>
  </si>
  <si>
    <t>09020  Skrifstofa bæjarverkfræðings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</si>
  <si>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</si>
  <si>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</si>
  <si>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</si>
  <si>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</si>
  <si>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</si>
  <si>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</si>
  <si>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</si>
  <si>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Sameiginlegur kostnaður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</si>
  <si>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</si>
  <si>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</si>
  <si>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</si>
  <si>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</si>
  <si>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</si>
  <si>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</si>
  <si>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</si>
  <si>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</si>
  <si>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</si>
  <si>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 og Staðardagskrá 21</t>
  </si>
  <si>
    <t>11310  Garðyrkjudeild</t>
  </si>
  <si>
    <t>11410  Opin svæði</t>
  </si>
  <si>
    <t>11430  Leikvellir</t>
  </si>
  <si>
    <t>11610  Jólaskreytingar</t>
  </si>
  <si>
    <t>11710  Minka- og refaeyðing</t>
  </si>
  <si>
    <t>13  ATVINNUMÁL</t>
  </si>
  <si>
    <t>13010  Þróunar- og ferðamálanefnd</t>
  </si>
  <si>
    <t>13210  Landbúnaður</t>
  </si>
  <si>
    <t>21  SAMEIGNINLEGUR KOSTNAÐUR</t>
  </si>
  <si>
    <t>21010  Bæjarstjórn</t>
  </si>
  <si>
    <t>21030  Bæjarráð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</si>
  <si>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</si>
  <si>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</si>
  <si>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</si>
  <si>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</si>
  <si>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</si>
  <si>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</si>
  <si>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</si>
  <si>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</si>
  <si>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</si>
  <si>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</si>
  <si>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</si>
  <si>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</si>
  <si>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</si>
  <si>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</si>
  <si>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</si>
  <si>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</si>
  <si>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31090  Gatnakerfi</t>
  </si>
  <si>
    <t>31100  Skrifstofa eignasjóðs</t>
  </si>
  <si>
    <t>31105  Leikskólinn Hlaðhamrar</t>
  </si>
  <si>
    <t>31110  Leikskólinn Reykjakot</t>
  </si>
  <si>
    <t>31115  Leikskólinn Hlið</t>
  </si>
  <si>
    <t>31120  Leikskólinn Hulduberg</t>
  </si>
  <si>
    <t>31125  Leirvogstunguskóli</t>
  </si>
  <si>
    <t>31130  Leikvöllurinn Njarðaholti</t>
  </si>
  <si>
    <t>31205  Varmárskóli (og skólasel)</t>
  </si>
  <si>
    <t>31210  Lágafellsskóli</t>
  </si>
  <si>
    <t>31215  Krikaskóli, leik- og grunnskóli</t>
  </si>
  <si>
    <t>31220  Höfðaberg</t>
  </si>
  <si>
    <t>31230  Brúarland</t>
  </si>
  <si>
    <t>31235  Helgafellsskóli</t>
  </si>
  <si>
    <t>31440  Borgarholtsskóli</t>
  </si>
  <si>
    <t>31445  Framhaldsskóli Mosfellsbæjar</t>
  </si>
  <si>
    <t>31505  Færanlegar stofur</t>
  </si>
  <si>
    <t>31510  Ból við Varmárskóla</t>
  </si>
  <si>
    <t>31515  Þjónustustöð</t>
  </si>
  <si>
    <t>31520  Tjaldsvæðið við Varmá</t>
  </si>
  <si>
    <t>31525  Ævintýragarður</t>
  </si>
  <si>
    <t>31530  Kjarni</t>
  </si>
  <si>
    <t>31535  Læknisbústaður</t>
  </si>
  <si>
    <t>31540  Hlégarður</t>
  </si>
  <si>
    <t>31545  Innréttingar í Hlaðhömrum</t>
  </si>
  <si>
    <t>31605  Íþróttamiðstöðin að Varmá</t>
  </si>
  <si>
    <t>31610  Gervigrasvellir</t>
  </si>
  <si>
    <t>31615  Íþróttahúsið Tungubökkum</t>
  </si>
  <si>
    <t>31620  Íþróttamiðstöðin Lágafelli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</si>
  <si>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</si>
  <si>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</si>
  <si>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</si>
  <si>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</si>
  <si>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</si>
  <si>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</si>
  <si>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</si>
  <si>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</si>
  <si>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</si>
  <si>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</si>
  <si>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33230  Daglaunamenn</t>
  </si>
  <si>
    <t>33240  Trésmiðja</t>
  </si>
  <si>
    <t>33310  Vélar</t>
  </si>
  <si>
    <t>33510  Bifreiðar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</si>
  <si>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</si>
  <si>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</si>
  <si>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</si>
  <si>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</si>
  <si>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</si>
  <si>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</si>
  <si>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</si>
  <si>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</si>
  <si>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</si>
  <si>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</si>
  <si>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</si>
  <si>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</t>
  </si>
  <si>
    <t>47810  Fjármunatekjur</t>
  </si>
  <si>
    <t>47840  Fjármagnsgjöld</t>
  </si>
  <si>
    <t>47890  Afskriftir</t>
  </si>
  <si>
    <t>61  FÉLAGSLEGAR ÍBÚÐIR</t>
  </si>
  <si>
    <t>63  HJÚKRUNARHEIMILIÐ HAMRAR</t>
  </si>
  <si>
    <t>63089  AFSKRIFTIR</t>
  </si>
  <si>
    <t>63210  Rekstur húsnæðis hjúkrunarheimilis</t>
  </si>
  <si>
    <t>63840  Fjármagnskostnaður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</si>
  <si>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</si>
  <si>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</si>
  <si>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</si>
  <si>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</si>
  <si>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</si>
  <si>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</t>
  </si>
  <si>
    <t>65890  Afskriftir</t>
  </si>
  <si>
    <t>Frávik</t>
  </si>
  <si>
    <t>Málaflokkur / deild</t>
  </si>
  <si>
    <t>Samtals     tekjur</t>
  </si>
  <si>
    <t>Annar rekstrark.</t>
  </si>
  <si>
    <t>Afskriftir</t>
  </si>
  <si>
    <t>Samtals gjöld</t>
  </si>
  <si>
    <t>Fjármagns-liðir</t>
  </si>
  <si>
    <t>Rekstrar- niðurstaða</t>
  </si>
  <si>
    <t>Fjárhags-áætlun</t>
  </si>
  <si>
    <t>Rekstrarniðurstaða  A-hluta</t>
  </si>
  <si>
    <t>Millifærslur</t>
  </si>
  <si>
    <t>Rekstrarniðurstaða A og B-hluta</t>
  </si>
  <si>
    <t>Fjárfestinga-áætlun ársins</t>
  </si>
  <si>
    <t>Óráðstafað af áætlun ársins</t>
  </si>
  <si>
    <t>Nýting í %</t>
  </si>
  <si>
    <t>Færanlegar kennslustofur</t>
  </si>
  <si>
    <t>Samtals fjárfest í skólum</t>
  </si>
  <si>
    <t>Ævintýragarður</t>
  </si>
  <si>
    <t>Stikaðar gönguleiðir</t>
  </si>
  <si>
    <t>Golfvellir</t>
  </si>
  <si>
    <t>Skíðasvæði</t>
  </si>
  <si>
    <t>Samtals fjárfest í íþr. og tómst. mannvirkjum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</si>
  <si>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</si>
  <si>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</si>
  <si>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</si>
  <si>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</si>
  <si>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</si>
  <si>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</si>
  <si>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</si>
  <si>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</si>
  <si>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</si>
  <si>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</si>
  <si>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Laun og    launat.    gjöld</t>
  </si>
  <si>
    <t>SAMTALS</t>
  </si>
  <si>
    <t>02567  Heimili fyrir börn</t>
  </si>
  <si>
    <t>Hlégarður</t>
  </si>
  <si>
    <t>A hluti (í þús.kr.)</t>
  </si>
  <si>
    <t xml:space="preserve">Varmárskóli - endurbætur </t>
  </si>
  <si>
    <t>Helgafellsskóli - nýbygging</t>
  </si>
  <si>
    <t>Krikaskóli - endurbætur</t>
  </si>
  <si>
    <t>Leikskólar - aðstaða fyrir 1-2ja ára börn</t>
  </si>
  <si>
    <t>Íþróttahúsið að Varmá - endurbætur</t>
  </si>
  <si>
    <t>Íþróttahúsið að Varmá - sundlaug - endurbætur</t>
  </si>
  <si>
    <t>Íþróttahúsið að Lágafelli  - sundlaug - endurbætur</t>
  </si>
  <si>
    <t>Gervigrasvellir - endurnýjun</t>
  </si>
  <si>
    <t>Varmárvellir</t>
  </si>
  <si>
    <t>Skátaheimili</t>
  </si>
  <si>
    <t>Breyting lífeyrisskuldb</t>
  </si>
  <si>
    <t>03  HEILBRIGÐISMÁL</t>
  </si>
  <si>
    <t>Þjónustustöð</t>
  </si>
  <si>
    <t>02180  Sérstakur húsnæðisstuðningur</t>
  </si>
  <si>
    <t>02420  Þjónustuhópur aldraðra</t>
  </si>
  <si>
    <t>02710  Ýmis lögbundin framlög</t>
  </si>
  <si>
    <t>04520  Umferðarskólinn ungir vegfarendur</t>
  </si>
  <si>
    <t>05720  Þjóðhátíð 17. júní</t>
  </si>
  <si>
    <t>05740  Í túninu heima</t>
  </si>
  <si>
    <t>11440  Garðlönd</t>
  </si>
  <si>
    <t>11810  Styrkir</t>
  </si>
  <si>
    <t>47260  Nýlagnir hitaveitu</t>
  </si>
  <si>
    <t>Mosfellsbær - rekstur janúar til september 2017</t>
  </si>
  <si>
    <t>02650  Jafnréttismál</t>
  </si>
  <si>
    <t>31225  Nýji skólinn við Æðarhöfða</t>
  </si>
  <si>
    <t>33220  Vöru- og efniskaup</t>
  </si>
  <si>
    <t>43260  Nýlagnir vatnsveitu</t>
  </si>
  <si>
    <t>43840  Vaxtagjöld af langtímaskuldum</t>
  </si>
  <si>
    <t>47870  Verðbreytingafærsla</t>
  </si>
  <si>
    <t>31010  Byggingaréttur</t>
  </si>
  <si>
    <t>Fjárfesting janúar til september 2017</t>
  </si>
  <si>
    <t>Fjárfest í janúar til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</si>
</sst>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m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6" fillId="0" borderId="0" xfId="2" applyFont="1" applyBorder="1"/>
    <xf numFmtId="0" fontId="7" fillId="0" borderId="0" xfId="2" applyFont="1" applyBorder="1"/>
    <xf numFmtId="0" fontId="5" fillId="0" borderId="0" xfId="2"/>
    <xf numFmtId="0" fontId="8" fillId="3" borderId="1" xfId="2" applyFont="1" applyFill="1" applyBorder="1"/>
    <xf numFmtId="1" fontId="9" fillId="4" borderId="1" xfId="2" applyNumberFormat="1" applyFont="1" applyFill="1" applyBorder="1" applyAlignment="1">
      <alignment horizontal="center" wrapText="1"/>
    </xf>
    <xf numFmtId="0" fontId="1" fillId="0" borderId="0" xfId="0" applyFont="1"/>
    <xf numFmtId="0" fontId="5" fillId="0" borderId="3" xfId="2" applyFont="1" applyFill="1" applyBorder="1"/>
    <xf numFmtId="3" fontId="5" fillId="0" borderId="4" xfId="2" applyNumberFormat="1" applyFont="1" applyFill="1" applyBorder="1"/>
    <xf numFmtId="3" fontId="5" fillId="0" borderId="3" xfId="2" applyNumberFormat="1" applyBorder="1"/>
    <xf numFmtId="0" fontId="0" fillId="0" borderId="3" xfId="0" applyFill="1" applyBorder="1"/>
    <xf numFmtId="164" fontId="0" fillId="0" borderId="3" xfId="0" applyNumberFormat="1" applyFont="1" applyFill="1" applyBorder="1"/>
    <xf numFmtId="9" fontId="0" fillId="0" borderId="3" xfId="1" applyFont="1" applyFill="1" applyBorder="1"/>
    <xf numFmtId="164" fontId="0" fillId="0" borderId="5" xfId="0" applyNumberFormat="1" applyFont="1" applyFill="1" applyBorder="1"/>
    <xf numFmtId="9" fontId="0" fillId="0" borderId="5" xfId="1" applyFont="1" applyFill="1" applyBorder="1"/>
    <xf numFmtId="0" fontId="8" fillId="0" borderId="3" xfId="0" applyFont="1" applyFill="1" applyBorder="1"/>
    <xf numFmtId="164" fontId="8" fillId="0" borderId="3" xfId="0" applyNumberFormat="1" applyFont="1" applyFill="1" applyBorder="1"/>
    <xf numFmtId="9" fontId="2" fillId="0" borderId="3" xfId="1" applyFont="1" applyFill="1" applyBorder="1"/>
    <xf numFmtId="0" fontId="10" fillId="0" borderId="3" xfId="2" applyFont="1" applyFill="1" applyBorder="1"/>
    <xf numFmtId="3" fontId="10" fillId="0" borderId="4" xfId="2" applyNumberFormat="1" applyFont="1" applyFill="1" applyBorder="1"/>
    <xf numFmtId="0" fontId="11" fillId="0" borderId="0" xfId="2" applyFont="1"/>
    <xf numFmtId="0" fontId="0" fillId="0" borderId="3" xfId="0" applyFont="1" applyFill="1" applyBorder="1"/>
    <xf numFmtId="0" fontId="10" fillId="0" borderId="0" xfId="2" applyFont="1"/>
    <xf numFmtId="0" fontId="12" fillId="0" borderId="3" xfId="2" applyFont="1" applyFill="1" applyBorder="1"/>
    <xf numFmtId="3" fontId="10" fillId="0" borderId="3" xfId="2" applyNumberFormat="1" applyFont="1" applyFill="1" applyBorder="1"/>
    <xf numFmtId="0" fontId="8" fillId="0" borderId="6" xfId="2" applyFont="1" applyFill="1" applyBorder="1"/>
    <xf numFmtId="164" fontId="8" fillId="0" borderId="1" xfId="0" applyNumberFormat="1" applyFont="1" applyFill="1" applyBorder="1"/>
    <xf numFmtId="9" fontId="2" fillId="0" borderId="7" xfId="1" applyFont="1" applyFill="1" applyBorder="1"/>
    <xf numFmtId="0" fontId="10" fillId="0" borderId="3" xfId="2" applyFont="1" applyBorder="1"/>
    <xf numFmtId="0" fontId="8" fillId="5" borderId="1" xfId="2" applyFont="1" applyFill="1" applyBorder="1"/>
    <xf numFmtId="164" fontId="8" fillId="5" borderId="1" xfId="0" applyNumberFormat="1" applyFont="1" applyFill="1" applyBorder="1"/>
    <xf numFmtId="9" fontId="8" fillId="5" borderId="1" xfId="0" applyNumberFormat="1" applyFont="1" applyFill="1" applyBorder="1"/>
    <xf numFmtId="0" fontId="13" fillId="0" borderId="0" xfId="2" applyFont="1" applyBorder="1"/>
    <xf numFmtId="3" fontId="5" fillId="0" borderId="0" xfId="2" applyNumberFormat="1" applyBorder="1"/>
    <xf numFmtId="9" fontId="0" fillId="0" borderId="0" xfId="1" applyFont="1" applyFill="1" applyBorder="1"/>
    <xf numFmtId="0" fontId="5" fillId="0" borderId="0" xfId="2" applyBorder="1"/>
    <xf numFmtId="0" fontId="0" fillId="0" borderId="0" xfId="0" applyBorder="1"/>
    <xf numFmtId="3" fontId="14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 wrapText="1"/>
    </xf>
    <xf numFmtId="0" fontId="17" fillId="0" borderId="0" xfId="0" applyFont="1"/>
    <xf numFmtId="0" fontId="2" fillId="0" borderId="3" xfId="0" applyFont="1" applyFill="1" applyBorder="1"/>
    <xf numFmtId="0" fontId="16" fillId="0" borderId="0" xfId="0" applyFont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horizontal="left" indent="3"/>
    </xf>
    <xf numFmtId="3" fontId="2" fillId="0" borderId="0" xfId="0" applyNumberFormat="1" applyFont="1" applyFill="1"/>
    <xf numFmtId="0" fontId="4" fillId="0" borderId="0" xfId="0" applyFont="1" applyAlignment="1">
      <alignment horizontal="right"/>
    </xf>
    <xf numFmtId="3" fontId="2" fillId="0" borderId="2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457069</xdr:colOff>
      <xdr:row>35</xdr:row>
      <xdr:rowOff>26459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DBC62DE-2074-4BB5-B4A4-FC10BB6F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912901" cy="6323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abSelected="1" zoomScale="70" zoomScaleNormal="70" workbookViewId="0">
      <pane ySplit="3" topLeftCell="A4" activePane="bottomLeft" state="frozen"/>
      <selection pane="bottomLeft" activeCell="J204" sqref="J204"/>
    </sheetView>
  </sheetViews>
  <sheetFormatPr defaultRowHeight="15" outlineLevelRow="1" x14ac:dyDescent="0.25"/>
  <cols>
    <col min="1" max="1" width="45.140625" customWidth="1"/>
    <col min="2" max="3" width="20.28515625" customWidth="1"/>
    <col min="4" max="4" width="20.28515625" style="48" customWidth="1"/>
    <col min="5" max="6" width="20.28515625" customWidth="1"/>
    <col min="7" max="7" width="20.28515625" style="48" customWidth="1"/>
    <col min="8" max="10" width="20.28515625" customWidth="1"/>
    <col min="11" max="11" width="20.28515625" style="48" customWidth="1"/>
    <col min="12" max="12" width="9.42578125" style="48" customWidth="1"/>
    <col min="13" max="13" width="13.5703125" customWidth="1"/>
  </cols>
  <sheetData>
    <row r="1" spans="1:12" ht="23.25" x14ac:dyDescent="0.35">
      <c r="A1" s="3" t="s">
        <v>270</v>
      </c>
      <c r="B1" s="2"/>
      <c r="H1" s="1"/>
    </row>
    <row r="2" spans="1:12" x14ac:dyDescent="0.25">
      <c r="B2" s="41"/>
      <c r="C2" s="41"/>
      <c r="D2" s="41"/>
      <c r="E2" s="41"/>
      <c r="F2" s="41"/>
      <c r="H2" s="41"/>
    </row>
    <row r="3" spans="1:12" s="45" customFormat="1" ht="60.75" customHeight="1" x14ac:dyDescent="0.3">
      <c r="A3" s="42" t="s">
        <v>212</v>
      </c>
      <c r="B3" s="43" t="s">
        <v>213</v>
      </c>
      <c r="C3" s="43" t="s">
        <v>243</v>
      </c>
      <c r="D3" s="43" t="s">
        <v>258</v>
      </c>
      <c r="E3" s="43" t="s">
        <v>214</v>
      </c>
      <c r="F3" s="43" t="s">
        <v>215</v>
      </c>
      <c r="G3" s="43" t="s">
        <v>216</v>
      </c>
      <c r="H3" s="43" t="s">
        <v>217</v>
      </c>
      <c r="I3" s="44" t="s">
        <v>218</v>
      </c>
      <c r="J3" s="44" t="s">
        <v>219</v>
      </c>
      <c r="K3" s="43" t="s">
        <v>211</v>
      </c>
      <c r="L3" s="47"/>
    </row>
    <row r="4" spans="1:12" s="50" customFormat="1" collapsed="1" x14ac:dyDescent="0.25">
      <c r="A4" s="50" t="s">
        <v>244</v>
      </c>
      <c r="B4" s="51">
        <v>-8866767767</v>
      </c>
      <c r="C4" s="51">
        <v>3163043847</v>
      </c>
      <c r="D4" s="51">
        <v>170000001</v>
      </c>
      <c r="E4" s="51">
        <v>4453672231</v>
      </c>
      <c r="F4" s="51">
        <v>245791304</v>
      </c>
      <c r="G4" s="51">
        <v>8032507383</v>
      </c>
      <c r="H4" s="51">
        <v>227905562</v>
      </c>
      <c r="I4" s="51">
        <v>-594231069</v>
      </c>
      <c r="J4" s="51">
        <v>-228712820</v>
      </c>
      <c r="K4" s="51">
        <v>-365518249</v>
      </c>
      <c r="L4" s="51"/>
    </row>
    <row r="5" spans="1:12" ht="10.5" customHeigh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L5" s="49"/>
    </row>
    <row r="6" spans="1:12" s="50" customFormat="1" x14ac:dyDescent="0.25">
      <c r="A6" s="50" t="s">
        <v>0</v>
      </c>
      <c r="B6" s="51">
        <v>-5807814537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-5807814537</v>
      </c>
      <c r="J6" s="51">
        <v>-5692191590</v>
      </c>
      <c r="K6" s="51">
        <f t="shared" ref="K6:K61" si="0">I6-J6</f>
        <v>-115622947</v>
      </c>
      <c r="L6" s="51"/>
    </row>
    <row r="7" spans="1:12" hidden="1" outlineLevel="1" x14ac:dyDescent="0.25">
      <c r="A7" s="52" t="s">
        <v>1</v>
      </c>
      <c r="B7" s="49">
        <v>-4047741466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-4047741466</v>
      </c>
      <c r="J7" s="49">
        <v>-3945403251</v>
      </c>
      <c r="K7" s="49">
        <f t="shared" si="0"/>
        <v>-102338215</v>
      </c>
    </row>
    <row r="8" spans="1:12" hidden="1" outlineLevel="1" x14ac:dyDescent="0.25">
      <c r="A8" s="52" t="s">
        <v>2</v>
      </c>
      <c r="B8" s="49">
        <v>-585070056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-585070056</v>
      </c>
      <c r="J8" s="49">
        <v>-581260000</v>
      </c>
      <c r="K8" s="49">
        <f t="shared" si="0"/>
        <v>-3810056</v>
      </c>
    </row>
    <row r="9" spans="1:12" hidden="1" outlineLevel="1" x14ac:dyDescent="0.25">
      <c r="A9" s="52" t="s">
        <v>3</v>
      </c>
      <c r="B9" s="49">
        <v>-1094844347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-1094844347</v>
      </c>
      <c r="J9" s="49">
        <v>-1083028336</v>
      </c>
      <c r="K9" s="49">
        <f t="shared" si="0"/>
        <v>-11816011</v>
      </c>
    </row>
    <row r="10" spans="1:12" hidden="1" outlineLevel="1" x14ac:dyDescent="0.25">
      <c r="A10" s="52" t="s">
        <v>4</v>
      </c>
      <c r="B10" s="49">
        <v>-80158668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-80158668</v>
      </c>
      <c r="J10" s="49">
        <v>-82500003</v>
      </c>
      <c r="K10" s="49">
        <f t="shared" si="0"/>
        <v>2341335</v>
      </c>
    </row>
    <row r="11" spans="1:12" s="50" customFormat="1" collapsed="1" x14ac:dyDescent="0.25">
      <c r="A11" s="50" t="s">
        <v>5</v>
      </c>
      <c r="B11" s="51">
        <v>-298726056</v>
      </c>
      <c r="C11" s="51">
        <v>224064541</v>
      </c>
      <c r="D11" s="51">
        <v>0</v>
      </c>
      <c r="E11" s="51">
        <v>1130304743</v>
      </c>
      <c r="F11" s="51">
        <v>0</v>
      </c>
      <c r="G11" s="51">
        <v>1354369284</v>
      </c>
      <c r="H11" s="51">
        <v>0</v>
      </c>
      <c r="I11" s="51">
        <v>1055643228</v>
      </c>
      <c r="J11" s="51">
        <v>1059803842</v>
      </c>
      <c r="K11" s="51">
        <f t="shared" si="0"/>
        <v>-4160614</v>
      </c>
    </row>
    <row r="12" spans="1:12" hidden="1" outlineLevel="1" x14ac:dyDescent="0.25">
      <c r="A12" s="52" t="s">
        <v>6</v>
      </c>
      <c r="B12" s="49">
        <v>0</v>
      </c>
      <c r="C12" s="49">
        <v>3192372</v>
      </c>
      <c r="D12" s="49">
        <v>0</v>
      </c>
      <c r="E12" s="49">
        <v>72000</v>
      </c>
      <c r="F12" s="49">
        <v>0</v>
      </c>
      <c r="G12" s="49">
        <v>3264372</v>
      </c>
      <c r="H12" s="49">
        <v>0</v>
      </c>
      <c r="I12" s="49">
        <v>3264372</v>
      </c>
      <c r="J12" s="49">
        <v>2406981</v>
      </c>
      <c r="K12" s="49">
        <f t="shared" si="0"/>
        <v>857391</v>
      </c>
    </row>
    <row r="13" spans="1:12" hidden="1" outlineLevel="1" x14ac:dyDescent="0.25">
      <c r="A13" s="52" t="s">
        <v>7</v>
      </c>
      <c r="B13" s="49">
        <v>-6869358</v>
      </c>
      <c r="C13" s="49">
        <v>39558332</v>
      </c>
      <c r="D13" s="49">
        <v>0</v>
      </c>
      <c r="E13" s="49">
        <v>9198344</v>
      </c>
      <c r="F13" s="49">
        <v>0</v>
      </c>
      <c r="G13" s="49">
        <v>48756676</v>
      </c>
      <c r="H13" s="49">
        <v>0</v>
      </c>
      <c r="I13" s="49">
        <v>41887318</v>
      </c>
      <c r="J13" s="49">
        <v>44426244</v>
      </c>
      <c r="K13" s="49">
        <f t="shared" si="0"/>
        <v>-2538926</v>
      </c>
    </row>
    <row r="14" spans="1:12" hidden="1" outlineLevel="1" x14ac:dyDescent="0.25">
      <c r="A14" s="52" t="s">
        <v>8</v>
      </c>
      <c r="B14" s="49">
        <v>0</v>
      </c>
      <c r="C14" s="49">
        <v>0</v>
      </c>
      <c r="D14" s="49">
        <v>0</v>
      </c>
      <c r="E14" s="49">
        <v>30152249</v>
      </c>
      <c r="F14" s="49">
        <v>0</v>
      </c>
      <c r="G14" s="49">
        <v>30152249</v>
      </c>
      <c r="H14" s="49">
        <v>0</v>
      </c>
      <c r="I14" s="49">
        <v>30152249</v>
      </c>
      <c r="J14" s="49">
        <v>31500000</v>
      </c>
      <c r="K14" s="49">
        <f t="shared" si="0"/>
        <v>-1347751</v>
      </c>
    </row>
    <row r="15" spans="1:12" hidden="1" outlineLevel="1" x14ac:dyDescent="0.25">
      <c r="A15" s="52" t="s">
        <v>261</v>
      </c>
      <c r="B15" s="49">
        <v>0</v>
      </c>
      <c r="C15" s="49">
        <v>0</v>
      </c>
      <c r="D15" s="49">
        <v>0</v>
      </c>
      <c r="E15" s="49">
        <v>7364619</v>
      </c>
      <c r="F15" s="49">
        <v>0</v>
      </c>
      <c r="G15" s="49">
        <v>7364619</v>
      </c>
      <c r="H15" s="49">
        <v>0</v>
      </c>
      <c r="I15" s="49">
        <v>7364619</v>
      </c>
      <c r="J15" s="49">
        <v>10800000</v>
      </c>
      <c r="K15" s="49">
        <f t="shared" si="0"/>
        <v>-3435381</v>
      </c>
    </row>
    <row r="16" spans="1:12" hidden="1" outlineLevel="1" x14ac:dyDescent="0.25">
      <c r="A16" s="52" t="s">
        <v>9</v>
      </c>
      <c r="B16" s="49">
        <v>0</v>
      </c>
      <c r="C16" s="49">
        <v>0</v>
      </c>
      <c r="D16" s="49">
        <v>0</v>
      </c>
      <c r="E16" s="49">
        <v>3727972</v>
      </c>
      <c r="F16" s="49">
        <v>0</v>
      </c>
      <c r="G16" s="49">
        <v>3727972</v>
      </c>
      <c r="H16" s="49">
        <v>0</v>
      </c>
      <c r="I16" s="49">
        <v>3727972</v>
      </c>
      <c r="J16" s="49">
        <v>10656000</v>
      </c>
      <c r="K16" s="49">
        <f t="shared" si="0"/>
        <v>-6928028</v>
      </c>
    </row>
    <row r="17" spans="1:11" hidden="1" outlineLevel="1" x14ac:dyDescent="0.25">
      <c r="A17" s="52" t="s">
        <v>10</v>
      </c>
      <c r="B17" s="49">
        <v>0</v>
      </c>
      <c r="C17" s="49">
        <v>0</v>
      </c>
      <c r="D17" s="49">
        <v>0</v>
      </c>
      <c r="E17" s="49">
        <v>4680846</v>
      </c>
      <c r="F17" s="49">
        <v>0</v>
      </c>
      <c r="G17" s="49">
        <v>4680846</v>
      </c>
      <c r="H17" s="49">
        <v>0</v>
      </c>
      <c r="I17" s="49">
        <v>4680846</v>
      </c>
      <c r="J17" s="49">
        <v>4297500</v>
      </c>
      <c r="K17" s="49">
        <f t="shared" si="0"/>
        <v>383346</v>
      </c>
    </row>
    <row r="18" spans="1:11" hidden="1" outlineLevel="1" x14ac:dyDescent="0.25">
      <c r="A18" s="52" t="s">
        <v>11</v>
      </c>
      <c r="B18" s="49">
        <v>0</v>
      </c>
      <c r="C18" s="49">
        <v>4229292</v>
      </c>
      <c r="D18" s="49">
        <v>0</v>
      </c>
      <c r="E18" s="49">
        <v>2712813</v>
      </c>
      <c r="F18" s="49">
        <v>0</v>
      </c>
      <c r="G18" s="49">
        <v>6942105</v>
      </c>
      <c r="H18" s="49">
        <v>0</v>
      </c>
      <c r="I18" s="49">
        <v>6942105</v>
      </c>
      <c r="J18" s="49">
        <v>10511304</v>
      </c>
      <c r="K18" s="49">
        <f t="shared" si="0"/>
        <v>-3569199</v>
      </c>
    </row>
    <row r="19" spans="1:11" hidden="1" outlineLevel="1" x14ac:dyDescent="0.25">
      <c r="A19" s="52" t="s">
        <v>12</v>
      </c>
      <c r="B19" s="49">
        <v>0</v>
      </c>
      <c r="C19" s="49">
        <v>0</v>
      </c>
      <c r="D19" s="49">
        <v>0</v>
      </c>
      <c r="E19" s="49">
        <v>4668445</v>
      </c>
      <c r="F19" s="49">
        <v>0</v>
      </c>
      <c r="G19" s="49">
        <v>4668445</v>
      </c>
      <c r="H19" s="49">
        <v>0</v>
      </c>
      <c r="I19" s="49">
        <v>4668445</v>
      </c>
      <c r="J19" s="49">
        <v>5472504</v>
      </c>
      <c r="K19" s="49">
        <f t="shared" si="0"/>
        <v>-804059</v>
      </c>
    </row>
    <row r="20" spans="1:11" hidden="1" outlineLevel="1" x14ac:dyDescent="0.25">
      <c r="A20" s="52" t="s">
        <v>262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100000</v>
      </c>
      <c r="K20" s="49">
        <f t="shared" si="0"/>
        <v>-100000</v>
      </c>
    </row>
    <row r="21" spans="1:11" hidden="1" outlineLevel="1" x14ac:dyDescent="0.25">
      <c r="A21" s="52" t="s">
        <v>13</v>
      </c>
      <c r="B21" s="49">
        <v>-262275000</v>
      </c>
      <c r="C21" s="49">
        <v>0</v>
      </c>
      <c r="D21" s="49">
        <v>0</v>
      </c>
      <c r="E21" s="49">
        <v>262275000</v>
      </c>
      <c r="F21" s="49">
        <v>0</v>
      </c>
      <c r="G21" s="49">
        <v>262275000</v>
      </c>
      <c r="H21" s="49">
        <v>0</v>
      </c>
      <c r="I21" s="49">
        <v>0</v>
      </c>
      <c r="J21" s="49">
        <v>0</v>
      </c>
      <c r="K21" s="49">
        <f t="shared" si="0"/>
        <v>0</v>
      </c>
    </row>
    <row r="22" spans="1:11" hidden="1" outlineLevel="1" x14ac:dyDescent="0.25">
      <c r="A22" s="52" t="s">
        <v>14</v>
      </c>
      <c r="B22" s="49">
        <v>-8814955</v>
      </c>
      <c r="C22" s="49">
        <v>0</v>
      </c>
      <c r="D22" s="49">
        <v>0</v>
      </c>
      <c r="E22" s="49">
        <v>86849306</v>
      </c>
      <c r="F22" s="49">
        <v>0</v>
      </c>
      <c r="G22" s="49">
        <v>86849306</v>
      </c>
      <c r="H22" s="49">
        <v>0</v>
      </c>
      <c r="I22" s="49">
        <v>78034351</v>
      </c>
      <c r="J22" s="49">
        <v>74050839</v>
      </c>
      <c r="K22" s="49">
        <f t="shared" si="0"/>
        <v>3983512</v>
      </c>
    </row>
    <row r="23" spans="1:11" hidden="1" outlineLevel="1" x14ac:dyDescent="0.25">
      <c r="A23" s="52" t="s">
        <v>15</v>
      </c>
      <c r="B23" s="49">
        <v>-478568</v>
      </c>
      <c r="C23" s="49">
        <v>8362670</v>
      </c>
      <c r="D23" s="49">
        <v>0</v>
      </c>
      <c r="E23" s="49">
        <v>19877659</v>
      </c>
      <c r="F23" s="49">
        <v>0</v>
      </c>
      <c r="G23" s="49">
        <v>28240329</v>
      </c>
      <c r="H23" s="49">
        <v>0</v>
      </c>
      <c r="I23" s="49">
        <v>27761761</v>
      </c>
      <c r="J23" s="49">
        <v>25274609</v>
      </c>
      <c r="K23" s="49">
        <f t="shared" si="0"/>
        <v>2487152</v>
      </c>
    </row>
    <row r="24" spans="1:11" hidden="1" outlineLevel="1" x14ac:dyDescent="0.25">
      <c r="A24" s="52" t="s">
        <v>16</v>
      </c>
      <c r="B24" s="49">
        <v>0</v>
      </c>
      <c r="C24" s="49">
        <v>0</v>
      </c>
      <c r="D24" s="49">
        <v>0</v>
      </c>
      <c r="E24" s="49">
        <v>18383786</v>
      </c>
      <c r="F24" s="49">
        <v>0</v>
      </c>
      <c r="G24" s="49">
        <v>18383786</v>
      </c>
      <c r="H24" s="49">
        <v>0</v>
      </c>
      <c r="I24" s="49">
        <v>18383786</v>
      </c>
      <c r="J24" s="49">
        <v>18000000</v>
      </c>
      <c r="K24" s="49">
        <f t="shared" si="0"/>
        <v>383786</v>
      </c>
    </row>
    <row r="25" spans="1:11" hidden="1" outlineLevel="1" x14ac:dyDescent="0.25">
      <c r="A25" s="52" t="s">
        <v>17</v>
      </c>
      <c r="B25" s="49">
        <v>-11649548</v>
      </c>
      <c r="C25" s="49">
        <v>15722277</v>
      </c>
      <c r="D25" s="49">
        <v>0</v>
      </c>
      <c r="E25" s="49">
        <v>459373459</v>
      </c>
      <c r="F25" s="49">
        <v>0</v>
      </c>
      <c r="G25" s="49">
        <v>475095736</v>
      </c>
      <c r="H25" s="49">
        <v>0</v>
      </c>
      <c r="I25" s="49">
        <v>463446188</v>
      </c>
      <c r="J25" s="49">
        <v>452900316</v>
      </c>
      <c r="K25" s="49">
        <f t="shared" si="0"/>
        <v>10545872</v>
      </c>
    </row>
    <row r="26" spans="1:11" hidden="1" outlineLevel="1" x14ac:dyDescent="0.25">
      <c r="A26" s="52" t="s">
        <v>18</v>
      </c>
      <c r="B26" s="49">
        <v>0</v>
      </c>
      <c r="C26" s="49">
        <v>13935506</v>
      </c>
      <c r="D26" s="49">
        <v>0</v>
      </c>
      <c r="E26" s="49">
        <v>57651409</v>
      </c>
      <c r="F26" s="49">
        <v>0</v>
      </c>
      <c r="G26" s="49">
        <v>71586915</v>
      </c>
      <c r="H26" s="49">
        <v>0</v>
      </c>
      <c r="I26" s="49">
        <v>71586915</v>
      </c>
      <c r="J26" s="49">
        <v>70083087</v>
      </c>
      <c r="K26" s="49">
        <f t="shared" si="0"/>
        <v>1503828</v>
      </c>
    </row>
    <row r="27" spans="1:11" hidden="1" outlineLevel="1" x14ac:dyDescent="0.25">
      <c r="A27" s="52" t="s">
        <v>19</v>
      </c>
      <c r="B27" s="49">
        <v>0</v>
      </c>
      <c r="C27" s="49">
        <v>0</v>
      </c>
      <c r="D27" s="49">
        <v>0</v>
      </c>
      <c r="E27" s="49">
        <v>57559450</v>
      </c>
      <c r="F27" s="49">
        <v>0</v>
      </c>
      <c r="G27" s="49">
        <v>57559450</v>
      </c>
      <c r="H27" s="49">
        <v>0</v>
      </c>
      <c r="I27" s="49">
        <v>57559450</v>
      </c>
      <c r="J27" s="49">
        <v>64322253</v>
      </c>
      <c r="K27" s="49">
        <f t="shared" si="0"/>
        <v>-6762803</v>
      </c>
    </row>
    <row r="28" spans="1:11" hidden="1" outlineLevel="1" x14ac:dyDescent="0.25">
      <c r="A28" s="52" t="s">
        <v>20</v>
      </c>
      <c r="B28" s="49">
        <v>-897126</v>
      </c>
      <c r="C28" s="49">
        <v>54467650</v>
      </c>
      <c r="D28" s="49">
        <v>0</v>
      </c>
      <c r="E28" s="49">
        <v>3347368</v>
      </c>
      <c r="F28" s="49">
        <v>0</v>
      </c>
      <c r="G28" s="49">
        <v>57815018</v>
      </c>
      <c r="H28" s="49">
        <v>0</v>
      </c>
      <c r="I28" s="49">
        <v>56917892</v>
      </c>
      <c r="J28" s="49">
        <v>62103798</v>
      </c>
      <c r="K28" s="49">
        <f t="shared" si="0"/>
        <v>-5185906</v>
      </c>
    </row>
    <row r="29" spans="1:11" hidden="1" outlineLevel="1" x14ac:dyDescent="0.25">
      <c r="A29" s="52" t="s">
        <v>21</v>
      </c>
      <c r="B29" s="49">
        <v>-1269682</v>
      </c>
      <c r="C29" s="49">
        <v>25314619</v>
      </c>
      <c r="D29" s="49">
        <v>0</v>
      </c>
      <c r="E29" s="49">
        <v>7585338</v>
      </c>
      <c r="F29" s="49">
        <v>0</v>
      </c>
      <c r="G29" s="49">
        <v>32899957</v>
      </c>
      <c r="H29" s="49">
        <v>0</v>
      </c>
      <c r="I29" s="49">
        <v>31630275</v>
      </c>
      <c r="J29" s="49">
        <v>34264010</v>
      </c>
      <c r="K29" s="49">
        <f t="shared" si="0"/>
        <v>-2633735</v>
      </c>
    </row>
    <row r="30" spans="1:11" hidden="1" outlineLevel="1" x14ac:dyDescent="0.25">
      <c r="A30" s="52" t="s">
        <v>22</v>
      </c>
      <c r="B30" s="49">
        <v>-2063430</v>
      </c>
      <c r="C30" s="49">
        <v>58010842</v>
      </c>
      <c r="D30" s="49">
        <v>0</v>
      </c>
      <c r="E30" s="49">
        <v>4576677</v>
      </c>
      <c r="F30" s="49">
        <v>0</v>
      </c>
      <c r="G30" s="49">
        <v>62587519</v>
      </c>
      <c r="H30" s="49">
        <v>0</v>
      </c>
      <c r="I30" s="49">
        <v>60524089</v>
      </c>
      <c r="J30" s="49">
        <v>63579587</v>
      </c>
      <c r="K30" s="49">
        <f t="shared" si="0"/>
        <v>-3055498</v>
      </c>
    </row>
    <row r="31" spans="1:11" hidden="1" outlineLevel="1" x14ac:dyDescent="0.25">
      <c r="A31" s="52" t="s">
        <v>245</v>
      </c>
      <c r="B31" s="49">
        <v>0</v>
      </c>
      <c r="C31" s="49">
        <v>1268278</v>
      </c>
      <c r="D31" s="49">
        <v>0</v>
      </c>
      <c r="E31" s="49">
        <v>1673036</v>
      </c>
      <c r="F31" s="49">
        <v>0</v>
      </c>
      <c r="G31" s="49">
        <v>2941314</v>
      </c>
      <c r="H31" s="49">
        <v>0</v>
      </c>
      <c r="I31" s="49">
        <v>2941314</v>
      </c>
      <c r="J31" s="49">
        <v>16401734</v>
      </c>
      <c r="K31" s="49">
        <f t="shared" si="0"/>
        <v>-13460420</v>
      </c>
    </row>
    <row r="32" spans="1:11" hidden="1" outlineLevel="1" x14ac:dyDescent="0.25">
      <c r="A32" s="52" t="s">
        <v>23</v>
      </c>
      <c r="B32" s="49">
        <v>0</v>
      </c>
      <c r="C32" s="49">
        <v>2703</v>
      </c>
      <c r="D32" s="49">
        <v>0</v>
      </c>
      <c r="E32" s="49">
        <v>38366110</v>
      </c>
      <c r="F32" s="49">
        <v>0</v>
      </c>
      <c r="G32" s="49">
        <v>38368813</v>
      </c>
      <c r="H32" s="49">
        <v>0</v>
      </c>
      <c r="I32" s="49">
        <v>38368813</v>
      </c>
      <c r="J32" s="49">
        <v>10634580</v>
      </c>
      <c r="K32" s="49">
        <f t="shared" si="0"/>
        <v>27734233</v>
      </c>
    </row>
    <row r="33" spans="1:11" hidden="1" outlineLevel="1" x14ac:dyDescent="0.25">
      <c r="A33" s="52" t="s">
        <v>24</v>
      </c>
      <c r="B33" s="49">
        <v>-4281245</v>
      </c>
      <c r="C33" s="49">
        <v>0</v>
      </c>
      <c r="D33" s="49">
        <v>0</v>
      </c>
      <c r="E33" s="49">
        <v>32567407</v>
      </c>
      <c r="F33" s="49">
        <v>0</v>
      </c>
      <c r="G33" s="49">
        <v>32567407</v>
      </c>
      <c r="H33" s="49">
        <v>0</v>
      </c>
      <c r="I33" s="49">
        <v>28286162</v>
      </c>
      <c r="J33" s="49">
        <v>24975090</v>
      </c>
      <c r="K33" s="49">
        <f t="shared" si="0"/>
        <v>3311072</v>
      </c>
    </row>
    <row r="34" spans="1:11" hidden="1" outlineLevel="1" x14ac:dyDescent="0.25">
      <c r="A34" s="52" t="s">
        <v>25</v>
      </c>
      <c r="B34" s="49">
        <v>0</v>
      </c>
      <c r="C34" s="49">
        <v>0</v>
      </c>
      <c r="D34" s="49">
        <v>0</v>
      </c>
      <c r="E34" s="49">
        <v>13371800</v>
      </c>
      <c r="F34" s="49">
        <v>0</v>
      </c>
      <c r="G34" s="49">
        <v>13371800</v>
      </c>
      <c r="H34" s="49">
        <v>0</v>
      </c>
      <c r="I34" s="49">
        <v>13371800</v>
      </c>
      <c r="J34" s="49">
        <v>13262400</v>
      </c>
      <c r="K34" s="49">
        <f t="shared" si="0"/>
        <v>109400</v>
      </c>
    </row>
    <row r="35" spans="1:11" hidden="1" outlineLevel="1" x14ac:dyDescent="0.25">
      <c r="A35" s="52" t="s">
        <v>26</v>
      </c>
      <c r="B35" s="49">
        <v>-127144</v>
      </c>
      <c r="C35" s="49">
        <v>0</v>
      </c>
      <c r="D35" s="49">
        <v>0</v>
      </c>
      <c r="E35" s="49">
        <v>974500</v>
      </c>
      <c r="F35" s="49">
        <v>0</v>
      </c>
      <c r="G35" s="49">
        <v>974500</v>
      </c>
      <c r="H35" s="49">
        <v>0</v>
      </c>
      <c r="I35" s="49">
        <v>847356</v>
      </c>
      <c r="J35" s="49">
        <v>1113880</v>
      </c>
      <c r="K35" s="49">
        <f t="shared" si="0"/>
        <v>-266524</v>
      </c>
    </row>
    <row r="36" spans="1:11" hidden="1" outlineLevel="1" x14ac:dyDescent="0.25">
      <c r="A36" s="52" t="s">
        <v>271</v>
      </c>
      <c r="B36" s="49">
        <v>0</v>
      </c>
      <c r="C36" s="49">
        <v>0</v>
      </c>
      <c r="D36" s="49">
        <v>0</v>
      </c>
      <c r="E36" s="49">
        <v>231721</v>
      </c>
      <c r="F36" s="49">
        <v>0</v>
      </c>
      <c r="G36" s="49">
        <v>231721</v>
      </c>
      <c r="H36" s="49">
        <v>0</v>
      </c>
      <c r="I36" s="49">
        <v>231721</v>
      </c>
      <c r="J36" s="49">
        <v>830000</v>
      </c>
      <c r="K36" s="49">
        <f t="shared" si="0"/>
        <v>-598279</v>
      </c>
    </row>
    <row r="37" spans="1:11" hidden="1" outlineLevel="1" x14ac:dyDescent="0.25">
      <c r="A37" s="52" t="s">
        <v>263</v>
      </c>
      <c r="B37" s="49">
        <v>0</v>
      </c>
      <c r="C37" s="49">
        <v>0</v>
      </c>
      <c r="D37" s="49">
        <v>0</v>
      </c>
      <c r="E37" s="49">
        <v>1059750</v>
      </c>
      <c r="F37" s="49">
        <v>0</v>
      </c>
      <c r="G37" s="49">
        <v>1059750</v>
      </c>
      <c r="H37" s="49">
        <v>0</v>
      </c>
      <c r="I37" s="49">
        <v>1059750</v>
      </c>
      <c r="J37" s="49">
        <v>1064000</v>
      </c>
      <c r="K37" s="49">
        <f t="shared" si="0"/>
        <v>-4250</v>
      </c>
    </row>
    <row r="38" spans="1:11" hidden="1" outlineLevel="1" x14ac:dyDescent="0.25">
      <c r="A38" s="52" t="s">
        <v>27</v>
      </c>
      <c r="B38" s="49">
        <v>0</v>
      </c>
      <c r="C38" s="49">
        <v>0</v>
      </c>
      <c r="D38" s="49">
        <v>0</v>
      </c>
      <c r="E38" s="49">
        <v>2003679</v>
      </c>
      <c r="F38" s="49">
        <v>0</v>
      </c>
      <c r="G38" s="49">
        <v>2003679</v>
      </c>
      <c r="H38" s="49">
        <v>0</v>
      </c>
      <c r="I38" s="49">
        <v>2003679</v>
      </c>
      <c r="J38" s="49">
        <v>6773126</v>
      </c>
      <c r="K38" s="49">
        <f t="shared" si="0"/>
        <v>-4769447</v>
      </c>
    </row>
    <row r="39" spans="1:11" s="50" customFormat="1" collapsed="1" x14ac:dyDescent="0.25">
      <c r="A39" s="50" t="s">
        <v>259</v>
      </c>
      <c r="B39" s="51">
        <v>-9213111</v>
      </c>
      <c r="C39" s="51">
        <v>0</v>
      </c>
      <c r="D39" s="51">
        <v>0</v>
      </c>
      <c r="E39" s="51">
        <v>23668630</v>
      </c>
      <c r="F39" s="51">
        <v>0</v>
      </c>
      <c r="G39" s="51">
        <v>23668630</v>
      </c>
      <c r="H39" s="51">
        <v>0</v>
      </c>
      <c r="I39" s="51">
        <v>14455519</v>
      </c>
      <c r="J39" s="51">
        <v>14426165</v>
      </c>
      <c r="K39" s="51">
        <f t="shared" si="0"/>
        <v>29354</v>
      </c>
    </row>
    <row r="40" spans="1:11" hidden="1" outlineLevel="1" x14ac:dyDescent="0.25">
      <c r="A40" s="52" t="s">
        <v>28</v>
      </c>
      <c r="B40" s="49">
        <v>-9213111</v>
      </c>
      <c r="C40" s="49">
        <v>0</v>
      </c>
      <c r="D40" s="49">
        <v>0</v>
      </c>
      <c r="E40" s="49">
        <v>23668630</v>
      </c>
      <c r="F40" s="49">
        <v>0</v>
      </c>
      <c r="G40" s="49">
        <v>23668630</v>
      </c>
      <c r="H40" s="49">
        <v>0</v>
      </c>
      <c r="I40" s="49">
        <v>14455519</v>
      </c>
      <c r="J40" s="49">
        <v>14426165</v>
      </c>
      <c r="K40" s="49">
        <f t="shared" si="0"/>
        <v>29354</v>
      </c>
    </row>
    <row r="41" spans="1:11" s="50" customFormat="1" collapsed="1" x14ac:dyDescent="0.25">
      <c r="A41" s="50" t="s">
        <v>29</v>
      </c>
      <c r="B41" s="51">
        <v>-440040270</v>
      </c>
      <c r="C41" s="51">
        <v>2195173283</v>
      </c>
      <c r="D41" s="51">
        <v>0</v>
      </c>
      <c r="E41" s="51">
        <v>1120122364</v>
      </c>
      <c r="F41" s="51">
        <v>0</v>
      </c>
      <c r="G41" s="51">
        <v>3315295647</v>
      </c>
      <c r="H41" s="51">
        <v>0</v>
      </c>
      <c r="I41" s="51">
        <v>2875255377</v>
      </c>
      <c r="J41" s="51">
        <v>2977606608</v>
      </c>
      <c r="K41" s="51">
        <f t="shared" si="0"/>
        <v>-102351231</v>
      </c>
    </row>
    <row r="42" spans="1:11" hidden="1" outlineLevel="1" x14ac:dyDescent="0.25">
      <c r="A42" s="52" t="s">
        <v>30</v>
      </c>
      <c r="B42" s="49">
        <v>0</v>
      </c>
      <c r="C42" s="49">
        <v>4060481</v>
      </c>
      <c r="D42" s="49">
        <v>0</v>
      </c>
      <c r="E42" s="49">
        <v>0</v>
      </c>
      <c r="F42" s="49">
        <v>0</v>
      </c>
      <c r="G42" s="49">
        <v>4060481</v>
      </c>
      <c r="H42" s="49">
        <v>0</v>
      </c>
      <c r="I42" s="49">
        <v>4060481</v>
      </c>
      <c r="J42" s="49">
        <v>3297925</v>
      </c>
      <c r="K42" s="49">
        <f t="shared" si="0"/>
        <v>762556</v>
      </c>
    </row>
    <row r="43" spans="1:11" hidden="1" outlineLevel="1" x14ac:dyDescent="0.25">
      <c r="A43" s="52" t="s">
        <v>31</v>
      </c>
      <c r="B43" s="49">
        <v>-33064031</v>
      </c>
      <c r="C43" s="49">
        <v>39884682</v>
      </c>
      <c r="D43" s="49">
        <v>0</v>
      </c>
      <c r="E43" s="49">
        <v>14212941</v>
      </c>
      <c r="F43" s="49">
        <v>0</v>
      </c>
      <c r="G43" s="49">
        <v>54097623</v>
      </c>
      <c r="H43" s="49">
        <v>0</v>
      </c>
      <c r="I43" s="49">
        <v>21033592</v>
      </c>
      <c r="J43" s="49">
        <v>25771085</v>
      </c>
      <c r="K43" s="49">
        <f t="shared" si="0"/>
        <v>-4737493</v>
      </c>
    </row>
    <row r="44" spans="1:11" hidden="1" outlineLevel="1" x14ac:dyDescent="0.25">
      <c r="A44" s="52" t="s">
        <v>32</v>
      </c>
      <c r="B44" s="49">
        <v>-21822819</v>
      </c>
      <c r="C44" s="49">
        <v>107810563</v>
      </c>
      <c r="D44" s="49">
        <v>0</v>
      </c>
      <c r="E44" s="49">
        <v>28323406</v>
      </c>
      <c r="F44" s="49">
        <v>0</v>
      </c>
      <c r="G44" s="49">
        <v>136133969</v>
      </c>
      <c r="H44" s="49">
        <v>0</v>
      </c>
      <c r="I44" s="49">
        <v>114311150</v>
      </c>
      <c r="J44" s="49">
        <v>106877645</v>
      </c>
      <c r="K44" s="49">
        <f t="shared" si="0"/>
        <v>7433505</v>
      </c>
    </row>
    <row r="45" spans="1:11" hidden="1" outlineLevel="1" x14ac:dyDescent="0.25">
      <c r="A45" s="52" t="s">
        <v>33</v>
      </c>
      <c r="B45" s="49">
        <v>-20813400</v>
      </c>
      <c r="C45" s="49">
        <v>92803971</v>
      </c>
      <c r="D45" s="49">
        <v>0</v>
      </c>
      <c r="E45" s="49">
        <v>25500771</v>
      </c>
      <c r="F45" s="49">
        <v>0</v>
      </c>
      <c r="G45" s="49">
        <v>118304742</v>
      </c>
      <c r="H45" s="49">
        <v>0</v>
      </c>
      <c r="I45" s="49">
        <v>97491342</v>
      </c>
      <c r="J45" s="49">
        <v>105031954</v>
      </c>
      <c r="K45" s="49">
        <f t="shared" si="0"/>
        <v>-7540612</v>
      </c>
    </row>
    <row r="46" spans="1:11" hidden="1" outlineLevel="1" x14ac:dyDescent="0.25">
      <c r="A46" s="52" t="s">
        <v>34</v>
      </c>
      <c r="B46" s="49">
        <v>-23226816</v>
      </c>
      <c r="C46" s="49">
        <v>104548577</v>
      </c>
      <c r="D46" s="49">
        <v>0</v>
      </c>
      <c r="E46" s="49">
        <v>32222144</v>
      </c>
      <c r="F46" s="49">
        <v>0</v>
      </c>
      <c r="G46" s="49">
        <v>136770721</v>
      </c>
      <c r="H46" s="49">
        <v>0</v>
      </c>
      <c r="I46" s="49">
        <v>113543905</v>
      </c>
      <c r="J46" s="49">
        <v>101597595</v>
      </c>
      <c r="K46" s="49">
        <f t="shared" si="0"/>
        <v>11946310</v>
      </c>
    </row>
    <row r="47" spans="1:11" hidden="1" outlineLevel="1" x14ac:dyDescent="0.25">
      <c r="A47" s="52" t="s">
        <v>35</v>
      </c>
      <c r="B47" s="49">
        <v>-30143644</v>
      </c>
      <c r="C47" s="49">
        <v>147398606</v>
      </c>
      <c r="D47" s="49">
        <v>0</v>
      </c>
      <c r="E47" s="49">
        <v>48396186</v>
      </c>
      <c r="F47" s="49">
        <v>0</v>
      </c>
      <c r="G47" s="49">
        <v>195794792</v>
      </c>
      <c r="H47" s="49">
        <v>0</v>
      </c>
      <c r="I47" s="49">
        <v>165651148</v>
      </c>
      <c r="J47" s="49">
        <v>155503374</v>
      </c>
      <c r="K47" s="49">
        <f t="shared" si="0"/>
        <v>10147774</v>
      </c>
    </row>
    <row r="48" spans="1:11" hidden="1" outlineLevel="1" x14ac:dyDescent="0.25">
      <c r="A48" s="52" t="s">
        <v>36</v>
      </c>
      <c r="B48" s="49">
        <v>-18128421</v>
      </c>
      <c r="C48" s="49">
        <v>68435875</v>
      </c>
      <c r="D48" s="49">
        <v>0</v>
      </c>
      <c r="E48" s="49">
        <v>42661460</v>
      </c>
      <c r="F48" s="49">
        <v>0</v>
      </c>
      <c r="G48" s="49">
        <v>111097335</v>
      </c>
      <c r="H48" s="49">
        <v>0</v>
      </c>
      <c r="I48" s="49">
        <v>92968914</v>
      </c>
      <c r="J48" s="49">
        <v>104448975</v>
      </c>
      <c r="K48" s="49">
        <f t="shared" si="0"/>
        <v>-11480061</v>
      </c>
    </row>
    <row r="49" spans="1:11" hidden="1" outlineLevel="1" x14ac:dyDescent="0.25">
      <c r="A49" s="52" t="s">
        <v>37</v>
      </c>
      <c r="B49" s="49">
        <v>-353500</v>
      </c>
      <c r="C49" s="49">
        <v>0</v>
      </c>
      <c r="D49" s="49">
        <v>0</v>
      </c>
      <c r="E49" s="49">
        <v>653936</v>
      </c>
      <c r="F49" s="49">
        <v>0</v>
      </c>
      <c r="G49" s="49">
        <v>653936</v>
      </c>
      <c r="H49" s="49">
        <v>0</v>
      </c>
      <c r="I49" s="49">
        <v>300436</v>
      </c>
      <c r="J49" s="49">
        <v>450222</v>
      </c>
      <c r="K49" s="49">
        <f t="shared" si="0"/>
        <v>-149786</v>
      </c>
    </row>
    <row r="50" spans="1:11" hidden="1" outlineLevel="1" x14ac:dyDescent="0.25">
      <c r="A50" s="52" t="s">
        <v>38</v>
      </c>
      <c r="B50" s="49">
        <v>-5630706</v>
      </c>
      <c r="C50" s="49">
        <v>0</v>
      </c>
      <c r="D50" s="49">
        <v>0</v>
      </c>
      <c r="E50" s="49">
        <v>74506986</v>
      </c>
      <c r="F50" s="49">
        <v>0</v>
      </c>
      <c r="G50" s="49">
        <v>74506986</v>
      </c>
      <c r="H50" s="49">
        <v>0</v>
      </c>
      <c r="I50" s="49">
        <v>68876280</v>
      </c>
      <c r="J50" s="49">
        <v>67867389</v>
      </c>
      <c r="K50" s="49">
        <f t="shared" si="0"/>
        <v>1008891</v>
      </c>
    </row>
    <row r="51" spans="1:11" hidden="1" outlineLevel="1" x14ac:dyDescent="0.25">
      <c r="A51" s="52" t="s">
        <v>39</v>
      </c>
      <c r="B51" s="49">
        <v>-74055690</v>
      </c>
      <c r="C51" s="49">
        <v>613851487</v>
      </c>
      <c r="D51" s="49">
        <v>0</v>
      </c>
      <c r="E51" s="49">
        <v>221621637</v>
      </c>
      <c r="F51" s="49">
        <v>0</v>
      </c>
      <c r="G51" s="49">
        <v>835473124</v>
      </c>
      <c r="H51" s="49">
        <v>0</v>
      </c>
      <c r="I51" s="49">
        <v>761417434</v>
      </c>
      <c r="J51" s="49">
        <v>771641675</v>
      </c>
      <c r="K51" s="49">
        <f t="shared" si="0"/>
        <v>-10224241</v>
      </c>
    </row>
    <row r="52" spans="1:11" hidden="1" outlineLevel="1" x14ac:dyDescent="0.25">
      <c r="A52" s="52" t="s">
        <v>40</v>
      </c>
      <c r="B52" s="49">
        <v>-60447819</v>
      </c>
      <c r="C52" s="49">
        <v>222199868</v>
      </c>
      <c r="D52" s="49">
        <v>0</v>
      </c>
      <c r="E52" s="49">
        <v>119427906</v>
      </c>
      <c r="F52" s="49">
        <v>0</v>
      </c>
      <c r="G52" s="49">
        <v>341627774</v>
      </c>
      <c r="H52" s="49">
        <v>0</v>
      </c>
      <c r="I52" s="49">
        <v>281179955</v>
      </c>
      <c r="J52" s="49">
        <v>290727661</v>
      </c>
      <c r="K52" s="49">
        <f t="shared" si="0"/>
        <v>-9547706</v>
      </c>
    </row>
    <row r="53" spans="1:11" hidden="1" outlineLevel="1" x14ac:dyDescent="0.25">
      <c r="A53" s="52" t="s">
        <v>41</v>
      </c>
      <c r="B53" s="49">
        <v>-46516789</v>
      </c>
      <c r="C53" s="49">
        <v>477171406</v>
      </c>
      <c r="D53" s="49">
        <v>0</v>
      </c>
      <c r="E53" s="49">
        <v>246954373</v>
      </c>
      <c r="F53" s="49">
        <v>0</v>
      </c>
      <c r="G53" s="49">
        <v>724125779</v>
      </c>
      <c r="H53" s="49">
        <v>0</v>
      </c>
      <c r="I53" s="49">
        <v>677608990</v>
      </c>
      <c r="J53" s="49">
        <v>700110707</v>
      </c>
      <c r="K53" s="49">
        <f t="shared" si="0"/>
        <v>-22501717</v>
      </c>
    </row>
    <row r="54" spans="1:11" hidden="1" outlineLevel="1" x14ac:dyDescent="0.25">
      <c r="A54" s="52" t="s">
        <v>42</v>
      </c>
      <c r="B54" s="49">
        <v>0</v>
      </c>
      <c r="C54" s="49">
        <v>53866</v>
      </c>
      <c r="D54" s="49">
        <v>0</v>
      </c>
      <c r="E54" s="49">
        <v>36520642</v>
      </c>
      <c r="F54" s="49">
        <v>0</v>
      </c>
      <c r="G54" s="49">
        <v>36574508</v>
      </c>
      <c r="H54" s="49">
        <v>0</v>
      </c>
      <c r="I54" s="49">
        <v>36574508</v>
      </c>
      <c r="J54" s="49">
        <v>36933206</v>
      </c>
      <c r="K54" s="49">
        <f t="shared" si="0"/>
        <v>-358698</v>
      </c>
    </row>
    <row r="55" spans="1:11" hidden="1" outlineLevel="1" x14ac:dyDescent="0.25">
      <c r="A55" s="52" t="s">
        <v>43</v>
      </c>
      <c r="B55" s="49">
        <v>-23094086</v>
      </c>
      <c r="C55" s="49">
        <v>138366420</v>
      </c>
      <c r="D55" s="49">
        <v>0</v>
      </c>
      <c r="E55" s="49">
        <v>62018009</v>
      </c>
      <c r="F55" s="49">
        <v>0</v>
      </c>
      <c r="G55" s="49">
        <v>200384429</v>
      </c>
      <c r="H55" s="49">
        <v>0</v>
      </c>
      <c r="I55" s="49">
        <v>177290343</v>
      </c>
      <c r="J55" s="49">
        <v>178520960</v>
      </c>
      <c r="K55" s="49">
        <f t="shared" si="0"/>
        <v>-1230617</v>
      </c>
    </row>
    <row r="56" spans="1:11" hidden="1" outlineLevel="1" x14ac:dyDescent="0.25">
      <c r="A56" s="52" t="s">
        <v>44</v>
      </c>
      <c r="B56" s="49">
        <v>-22474318</v>
      </c>
      <c r="C56" s="49">
        <v>0</v>
      </c>
      <c r="D56" s="49">
        <v>0</v>
      </c>
      <c r="E56" s="49">
        <v>61631303</v>
      </c>
      <c r="F56" s="49">
        <v>0</v>
      </c>
      <c r="G56" s="49">
        <v>61631303</v>
      </c>
      <c r="H56" s="49">
        <v>0</v>
      </c>
      <c r="I56" s="49">
        <v>39156985</v>
      </c>
      <c r="J56" s="49">
        <v>81243623</v>
      </c>
      <c r="K56" s="49">
        <f t="shared" si="0"/>
        <v>-42086638</v>
      </c>
    </row>
    <row r="57" spans="1:11" hidden="1" outlineLevel="1" x14ac:dyDescent="0.25">
      <c r="A57" s="52" t="s">
        <v>45</v>
      </c>
      <c r="B57" s="49">
        <v>-11980484</v>
      </c>
      <c r="C57" s="49">
        <v>20902493</v>
      </c>
      <c r="D57" s="49">
        <v>0</v>
      </c>
      <c r="E57" s="49">
        <v>705080</v>
      </c>
      <c r="F57" s="49">
        <v>0</v>
      </c>
      <c r="G57" s="49">
        <v>21607573</v>
      </c>
      <c r="H57" s="49">
        <v>0</v>
      </c>
      <c r="I57" s="49">
        <v>9627089</v>
      </c>
      <c r="J57" s="49">
        <v>17543953</v>
      </c>
      <c r="K57" s="49">
        <f t="shared" si="0"/>
        <v>-7916864</v>
      </c>
    </row>
    <row r="58" spans="1:11" hidden="1" outlineLevel="1" x14ac:dyDescent="0.25">
      <c r="A58" s="52" t="s">
        <v>46</v>
      </c>
      <c r="B58" s="49">
        <v>-4000000</v>
      </c>
      <c r="C58" s="49">
        <v>0</v>
      </c>
      <c r="D58" s="49">
        <v>0</v>
      </c>
      <c r="E58" s="49">
        <v>9200000</v>
      </c>
      <c r="F58" s="49">
        <v>0</v>
      </c>
      <c r="G58" s="49">
        <v>9200000</v>
      </c>
      <c r="H58" s="49">
        <v>0</v>
      </c>
      <c r="I58" s="49">
        <v>5200000</v>
      </c>
      <c r="J58" s="49">
        <v>5300000</v>
      </c>
      <c r="K58" s="49">
        <f t="shared" si="0"/>
        <v>-100000</v>
      </c>
    </row>
    <row r="59" spans="1:11" hidden="1" outlineLevel="1" x14ac:dyDescent="0.25">
      <c r="A59" s="52" t="s">
        <v>47</v>
      </c>
      <c r="B59" s="49">
        <v>-20743892</v>
      </c>
      <c r="C59" s="49">
        <v>32831137</v>
      </c>
      <c r="D59" s="49">
        <v>0</v>
      </c>
      <c r="E59" s="49">
        <v>1410680</v>
      </c>
      <c r="F59" s="49">
        <v>0</v>
      </c>
      <c r="G59" s="49">
        <v>34241817</v>
      </c>
      <c r="H59" s="49">
        <v>0</v>
      </c>
      <c r="I59" s="49">
        <v>13497925</v>
      </c>
      <c r="J59" s="49">
        <v>17737124</v>
      </c>
      <c r="K59" s="49">
        <f t="shared" si="0"/>
        <v>-4239199</v>
      </c>
    </row>
    <row r="60" spans="1:11" hidden="1" outlineLevel="1" x14ac:dyDescent="0.25">
      <c r="A60" s="52" t="s">
        <v>48</v>
      </c>
      <c r="B60" s="49">
        <v>0</v>
      </c>
      <c r="C60" s="49">
        <v>0</v>
      </c>
      <c r="D60" s="49">
        <v>0</v>
      </c>
      <c r="E60" s="49">
        <v>25495962</v>
      </c>
      <c r="F60" s="49">
        <v>0</v>
      </c>
      <c r="G60" s="49">
        <v>25495962</v>
      </c>
      <c r="H60" s="49">
        <v>0</v>
      </c>
      <c r="I60" s="49">
        <v>25495962</v>
      </c>
      <c r="J60" s="49">
        <v>31940000</v>
      </c>
      <c r="K60" s="49">
        <f t="shared" si="0"/>
        <v>-6444038</v>
      </c>
    </row>
    <row r="61" spans="1:11" hidden="1" outlineLevel="1" x14ac:dyDescent="0.25">
      <c r="A61" s="52" t="s">
        <v>49</v>
      </c>
      <c r="B61" s="49">
        <v>0</v>
      </c>
      <c r="C61" s="49">
        <v>0</v>
      </c>
      <c r="D61" s="49">
        <v>0</v>
      </c>
      <c r="E61" s="49">
        <v>11302974</v>
      </c>
      <c r="F61" s="49">
        <v>0</v>
      </c>
      <c r="G61" s="49">
        <v>11302974</v>
      </c>
      <c r="H61" s="49">
        <v>0</v>
      </c>
      <c r="I61" s="49">
        <v>11302974</v>
      </c>
      <c r="J61" s="49">
        <v>11302974</v>
      </c>
      <c r="K61" s="49">
        <f t="shared" si="0"/>
        <v>0</v>
      </c>
    </row>
    <row r="62" spans="1:11" hidden="1" outlineLevel="1" x14ac:dyDescent="0.25">
      <c r="A62" s="52" t="s">
        <v>50</v>
      </c>
      <c r="B62" s="49">
        <v>0</v>
      </c>
      <c r="C62" s="49">
        <v>0</v>
      </c>
      <c r="D62" s="49">
        <v>0</v>
      </c>
      <c r="E62" s="49">
        <v>21806712</v>
      </c>
      <c r="F62" s="49">
        <v>0</v>
      </c>
      <c r="G62" s="49">
        <v>21806712</v>
      </c>
      <c r="H62" s="49">
        <v>0</v>
      </c>
      <c r="I62" s="49">
        <v>21806712</v>
      </c>
      <c r="J62" s="49">
        <v>21806712</v>
      </c>
      <c r="K62" s="49">
        <f t="shared" ref="K62:K116" si="1">I62-J62</f>
        <v>0</v>
      </c>
    </row>
    <row r="63" spans="1:11" hidden="1" outlineLevel="1" x14ac:dyDescent="0.25">
      <c r="A63" s="52" t="s">
        <v>51</v>
      </c>
      <c r="B63" s="49">
        <v>-21744518</v>
      </c>
      <c r="C63" s="49">
        <v>92198502</v>
      </c>
      <c r="D63" s="49">
        <v>0</v>
      </c>
      <c r="E63" s="49">
        <v>31656569</v>
      </c>
      <c r="F63" s="49">
        <v>0</v>
      </c>
      <c r="G63" s="49">
        <v>123855071</v>
      </c>
      <c r="H63" s="49">
        <v>0</v>
      </c>
      <c r="I63" s="49">
        <v>102110553</v>
      </c>
      <c r="J63" s="49">
        <v>107407567</v>
      </c>
      <c r="K63" s="49">
        <f t="shared" si="1"/>
        <v>-5297014</v>
      </c>
    </row>
    <row r="64" spans="1:11" hidden="1" outlineLevel="1" x14ac:dyDescent="0.25">
      <c r="A64" s="52" t="s">
        <v>52</v>
      </c>
      <c r="B64" s="49">
        <v>-1799337</v>
      </c>
      <c r="C64" s="49">
        <v>32655349</v>
      </c>
      <c r="D64" s="49">
        <v>0</v>
      </c>
      <c r="E64" s="49">
        <v>2750287</v>
      </c>
      <c r="F64" s="49">
        <v>0</v>
      </c>
      <c r="G64" s="49">
        <v>35405636</v>
      </c>
      <c r="H64" s="49">
        <v>0</v>
      </c>
      <c r="I64" s="49">
        <v>33606299</v>
      </c>
      <c r="J64" s="49">
        <v>33583282</v>
      </c>
      <c r="K64" s="49">
        <f t="shared" si="1"/>
        <v>23017</v>
      </c>
    </row>
    <row r="65" spans="1:11" hidden="1" outlineLevel="1" x14ac:dyDescent="0.25">
      <c r="A65" s="52" t="s">
        <v>264</v>
      </c>
      <c r="B65" s="49">
        <v>0</v>
      </c>
      <c r="C65" s="49">
        <v>0</v>
      </c>
      <c r="D65" s="49">
        <v>0</v>
      </c>
      <c r="E65" s="49">
        <v>42400</v>
      </c>
      <c r="F65" s="49">
        <v>0</v>
      </c>
      <c r="G65" s="49">
        <v>42400</v>
      </c>
      <c r="H65" s="49">
        <v>0</v>
      </c>
      <c r="I65" s="49">
        <v>42400</v>
      </c>
      <c r="J65" s="49">
        <v>450000</v>
      </c>
      <c r="K65" s="49">
        <f t="shared" si="1"/>
        <v>-407600</v>
      </c>
    </row>
    <row r="66" spans="1:11" hidden="1" outlineLevel="1" x14ac:dyDescent="0.25">
      <c r="A66" s="52" t="s">
        <v>53</v>
      </c>
      <c r="B66" s="49">
        <v>0</v>
      </c>
      <c r="C66" s="49">
        <v>0</v>
      </c>
      <c r="D66" s="49">
        <v>0</v>
      </c>
      <c r="E66" s="49">
        <v>1100000</v>
      </c>
      <c r="F66" s="49">
        <v>0</v>
      </c>
      <c r="G66" s="49">
        <v>1100000</v>
      </c>
      <c r="H66" s="49">
        <v>0</v>
      </c>
      <c r="I66" s="49">
        <v>1100000</v>
      </c>
      <c r="J66" s="49">
        <v>511000</v>
      </c>
      <c r="K66" s="49">
        <f t="shared" si="1"/>
        <v>589000</v>
      </c>
    </row>
    <row r="67" spans="1:11" s="50" customFormat="1" collapsed="1" x14ac:dyDescent="0.25">
      <c r="A67" s="50" t="s">
        <v>54</v>
      </c>
      <c r="B67" s="51">
        <v>-9347997</v>
      </c>
      <c r="C67" s="51">
        <v>47779924</v>
      </c>
      <c r="D67" s="51">
        <v>0</v>
      </c>
      <c r="E67" s="51">
        <v>84712683</v>
      </c>
      <c r="F67" s="51">
        <v>0</v>
      </c>
      <c r="G67" s="51">
        <v>132492607</v>
      </c>
      <c r="H67" s="51">
        <v>0</v>
      </c>
      <c r="I67" s="51">
        <v>123144610</v>
      </c>
      <c r="J67" s="51">
        <v>115336033</v>
      </c>
      <c r="K67" s="51">
        <f t="shared" si="1"/>
        <v>7808577</v>
      </c>
    </row>
    <row r="68" spans="1:11" hidden="1" outlineLevel="1" x14ac:dyDescent="0.25">
      <c r="A68" s="52" t="s">
        <v>55</v>
      </c>
      <c r="B68" s="49">
        <v>0</v>
      </c>
      <c r="C68" s="49">
        <v>2059024</v>
      </c>
      <c r="D68" s="49">
        <v>0</v>
      </c>
      <c r="E68" s="49">
        <v>0</v>
      </c>
      <c r="F68" s="49">
        <v>0</v>
      </c>
      <c r="G68" s="49">
        <v>2059024</v>
      </c>
      <c r="H68" s="49">
        <v>0</v>
      </c>
      <c r="I68" s="49">
        <v>2059024</v>
      </c>
      <c r="J68" s="49">
        <v>1840950</v>
      </c>
      <c r="K68" s="49">
        <f t="shared" si="1"/>
        <v>218074</v>
      </c>
    </row>
    <row r="69" spans="1:11" hidden="1" outlineLevel="1" x14ac:dyDescent="0.25">
      <c r="A69" s="52" t="s">
        <v>56</v>
      </c>
      <c r="B69" s="49">
        <v>0</v>
      </c>
      <c r="C69" s="49">
        <v>0</v>
      </c>
      <c r="D69" s="49">
        <v>0</v>
      </c>
      <c r="E69" s="49">
        <v>2434240</v>
      </c>
      <c r="F69" s="49">
        <v>0</v>
      </c>
      <c r="G69" s="49">
        <v>2434240</v>
      </c>
      <c r="H69" s="49">
        <v>0</v>
      </c>
      <c r="I69" s="49">
        <v>2434240</v>
      </c>
      <c r="J69" s="49">
        <v>2025000</v>
      </c>
      <c r="K69" s="49">
        <f t="shared" si="1"/>
        <v>409240</v>
      </c>
    </row>
    <row r="70" spans="1:11" hidden="1" outlineLevel="1" x14ac:dyDescent="0.25">
      <c r="A70" s="52" t="s">
        <v>57</v>
      </c>
      <c r="B70" s="49">
        <v>0</v>
      </c>
      <c r="C70" s="49">
        <v>0</v>
      </c>
      <c r="D70" s="49">
        <v>0</v>
      </c>
      <c r="E70" s="49">
        <v>134055</v>
      </c>
      <c r="F70" s="49">
        <v>0</v>
      </c>
      <c r="G70" s="49">
        <v>134055</v>
      </c>
      <c r="H70" s="49">
        <v>0</v>
      </c>
      <c r="I70" s="49">
        <v>134055</v>
      </c>
      <c r="J70" s="49">
        <v>305000</v>
      </c>
      <c r="K70" s="49">
        <f t="shared" si="1"/>
        <v>-170945</v>
      </c>
    </row>
    <row r="71" spans="1:11" hidden="1" outlineLevel="1" x14ac:dyDescent="0.25">
      <c r="A71" s="52" t="s">
        <v>58</v>
      </c>
      <c r="B71" s="49">
        <v>-2309959</v>
      </c>
      <c r="C71" s="49">
        <v>39602458</v>
      </c>
      <c r="D71" s="49">
        <v>0</v>
      </c>
      <c r="E71" s="49">
        <v>35731461</v>
      </c>
      <c r="F71" s="49">
        <v>0</v>
      </c>
      <c r="G71" s="49">
        <v>75333919</v>
      </c>
      <c r="H71" s="49">
        <v>0</v>
      </c>
      <c r="I71" s="49">
        <v>73023960</v>
      </c>
      <c r="J71" s="49">
        <v>69639374</v>
      </c>
      <c r="K71" s="49">
        <f t="shared" si="1"/>
        <v>3384586</v>
      </c>
    </row>
    <row r="72" spans="1:11" hidden="1" outlineLevel="1" x14ac:dyDescent="0.25">
      <c r="A72" s="52" t="s">
        <v>59</v>
      </c>
      <c r="B72" s="49">
        <v>-669375</v>
      </c>
      <c r="C72" s="49">
        <v>6040582</v>
      </c>
      <c r="D72" s="49">
        <v>0</v>
      </c>
      <c r="E72" s="49">
        <v>3833101</v>
      </c>
      <c r="F72" s="49">
        <v>0</v>
      </c>
      <c r="G72" s="49">
        <v>9873683</v>
      </c>
      <c r="H72" s="49">
        <v>0</v>
      </c>
      <c r="I72" s="49">
        <v>9204308</v>
      </c>
      <c r="J72" s="49">
        <v>9794860</v>
      </c>
      <c r="K72" s="49">
        <f t="shared" si="1"/>
        <v>-590552</v>
      </c>
    </row>
    <row r="73" spans="1:11" hidden="1" outlineLevel="1" x14ac:dyDescent="0.25">
      <c r="A73" s="52" t="s">
        <v>60</v>
      </c>
      <c r="B73" s="49">
        <v>-2951163</v>
      </c>
      <c r="C73" s="49">
        <v>0</v>
      </c>
      <c r="D73" s="49">
        <v>0</v>
      </c>
      <c r="E73" s="49">
        <v>1850000</v>
      </c>
      <c r="F73" s="49">
        <v>0</v>
      </c>
      <c r="G73" s="49">
        <v>1850000</v>
      </c>
      <c r="H73" s="49">
        <v>0</v>
      </c>
      <c r="I73" s="49">
        <v>-1101163</v>
      </c>
      <c r="J73" s="49">
        <v>-900000</v>
      </c>
      <c r="K73" s="49">
        <f t="shared" si="1"/>
        <v>-201163</v>
      </c>
    </row>
    <row r="74" spans="1:11" hidden="1" outlineLevel="1" x14ac:dyDescent="0.25">
      <c r="A74" s="52" t="s">
        <v>61</v>
      </c>
      <c r="B74" s="49">
        <v>0</v>
      </c>
      <c r="C74" s="49">
        <v>0</v>
      </c>
      <c r="D74" s="49">
        <v>0</v>
      </c>
      <c r="E74" s="49">
        <v>1800374</v>
      </c>
      <c r="F74" s="49">
        <v>0</v>
      </c>
      <c r="G74" s="49">
        <v>1800374</v>
      </c>
      <c r="H74" s="49">
        <v>0</v>
      </c>
      <c r="I74" s="49">
        <v>1800374</v>
      </c>
      <c r="J74" s="49">
        <v>1516000</v>
      </c>
      <c r="K74" s="49">
        <f t="shared" si="1"/>
        <v>284374</v>
      </c>
    </row>
    <row r="75" spans="1:11" hidden="1" outlineLevel="1" x14ac:dyDescent="0.25">
      <c r="A75" s="52" t="s">
        <v>265</v>
      </c>
      <c r="B75" s="49">
        <v>0</v>
      </c>
      <c r="C75" s="49">
        <v>0</v>
      </c>
      <c r="D75" s="49">
        <v>0</v>
      </c>
      <c r="E75" s="49">
        <v>1870233</v>
      </c>
      <c r="F75" s="49">
        <v>0</v>
      </c>
      <c r="G75" s="49">
        <v>1870233</v>
      </c>
      <c r="H75" s="49">
        <v>0</v>
      </c>
      <c r="I75" s="49">
        <v>1870233</v>
      </c>
      <c r="J75" s="49">
        <v>2720000</v>
      </c>
      <c r="K75" s="49">
        <f t="shared" si="1"/>
        <v>-849767</v>
      </c>
    </row>
    <row r="76" spans="1:11" hidden="1" outlineLevel="1" x14ac:dyDescent="0.25">
      <c r="A76" s="52" t="s">
        <v>62</v>
      </c>
      <c r="B76" s="49">
        <v>0</v>
      </c>
      <c r="C76" s="49">
        <v>77860</v>
      </c>
      <c r="D76" s="49">
        <v>0</v>
      </c>
      <c r="E76" s="49">
        <v>2322509</v>
      </c>
      <c r="F76" s="49">
        <v>0</v>
      </c>
      <c r="G76" s="49">
        <v>2400369</v>
      </c>
      <c r="H76" s="49">
        <v>0</v>
      </c>
      <c r="I76" s="49">
        <v>2400369</v>
      </c>
      <c r="J76" s="49">
        <v>2273000</v>
      </c>
      <c r="K76" s="49">
        <f t="shared" si="1"/>
        <v>127369</v>
      </c>
    </row>
    <row r="77" spans="1:11" hidden="1" outlineLevel="1" x14ac:dyDescent="0.25">
      <c r="A77" s="52" t="s">
        <v>266</v>
      </c>
      <c r="B77" s="49">
        <v>-3417500</v>
      </c>
      <c r="C77" s="49">
        <v>0</v>
      </c>
      <c r="D77" s="49">
        <v>0</v>
      </c>
      <c r="E77" s="49">
        <v>8998715</v>
      </c>
      <c r="F77" s="49">
        <v>0</v>
      </c>
      <c r="G77" s="49">
        <v>8998715</v>
      </c>
      <c r="H77" s="49">
        <v>0</v>
      </c>
      <c r="I77" s="49">
        <v>5581215</v>
      </c>
      <c r="J77" s="49">
        <v>2027500</v>
      </c>
      <c r="K77" s="49">
        <f t="shared" si="1"/>
        <v>3553715</v>
      </c>
    </row>
    <row r="78" spans="1:11" hidden="1" outlineLevel="1" x14ac:dyDescent="0.25">
      <c r="A78" s="52" t="s">
        <v>63</v>
      </c>
      <c r="B78" s="49">
        <v>0</v>
      </c>
      <c r="C78" s="49">
        <v>0</v>
      </c>
      <c r="D78" s="49">
        <v>0</v>
      </c>
      <c r="E78" s="49">
        <v>6495646</v>
      </c>
      <c r="F78" s="49">
        <v>0</v>
      </c>
      <c r="G78" s="49">
        <v>6495646</v>
      </c>
      <c r="H78" s="49">
        <v>0</v>
      </c>
      <c r="I78" s="49">
        <v>6495646</v>
      </c>
      <c r="J78" s="49">
        <v>3952000</v>
      </c>
      <c r="K78" s="49">
        <f t="shared" si="1"/>
        <v>2543646</v>
      </c>
    </row>
    <row r="79" spans="1:11" hidden="1" outlineLevel="1" x14ac:dyDescent="0.25">
      <c r="A79" s="52" t="s">
        <v>64</v>
      </c>
      <c r="B79" s="49">
        <v>0</v>
      </c>
      <c r="C79" s="49">
        <v>0</v>
      </c>
      <c r="D79" s="49">
        <v>0</v>
      </c>
      <c r="E79" s="49">
        <v>19242349</v>
      </c>
      <c r="F79" s="49">
        <v>0</v>
      </c>
      <c r="G79" s="49">
        <v>19242349</v>
      </c>
      <c r="H79" s="49">
        <v>0</v>
      </c>
      <c r="I79" s="49">
        <v>19242349</v>
      </c>
      <c r="J79" s="49">
        <v>20142349</v>
      </c>
      <c r="K79" s="49">
        <f t="shared" si="1"/>
        <v>-900000</v>
      </c>
    </row>
    <row r="80" spans="1:11" s="50" customFormat="1" collapsed="1" x14ac:dyDescent="0.25">
      <c r="A80" s="50" t="s">
        <v>65</v>
      </c>
      <c r="B80" s="51">
        <v>-334104110</v>
      </c>
      <c r="C80" s="51">
        <v>292924138</v>
      </c>
      <c r="D80" s="51">
        <v>0</v>
      </c>
      <c r="E80" s="51">
        <v>718513609</v>
      </c>
      <c r="F80" s="51">
        <v>6875</v>
      </c>
      <c r="G80" s="51">
        <v>1011444622</v>
      </c>
      <c r="H80" s="51">
        <v>0</v>
      </c>
      <c r="I80" s="51">
        <v>677340512</v>
      </c>
      <c r="J80" s="51">
        <v>685246612</v>
      </c>
      <c r="K80" s="51">
        <f t="shared" si="1"/>
        <v>-7906100</v>
      </c>
    </row>
    <row r="81" spans="1:11" hidden="1" outlineLevel="1" x14ac:dyDescent="0.25">
      <c r="A81" s="52" t="s">
        <v>66</v>
      </c>
      <c r="B81" s="49">
        <v>0</v>
      </c>
      <c r="C81" s="49">
        <v>2457699</v>
      </c>
      <c r="D81" s="49">
        <v>0</v>
      </c>
      <c r="E81" s="49">
        <v>1402772</v>
      </c>
      <c r="F81" s="49">
        <v>0</v>
      </c>
      <c r="G81" s="49">
        <v>3860471</v>
      </c>
      <c r="H81" s="49">
        <v>0</v>
      </c>
      <c r="I81" s="49">
        <v>3860471</v>
      </c>
      <c r="J81" s="49">
        <v>3003527</v>
      </c>
      <c r="K81" s="49">
        <f t="shared" si="1"/>
        <v>856944</v>
      </c>
    </row>
    <row r="82" spans="1:11" hidden="1" outlineLevel="1" x14ac:dyDescent="0.25">
      <c r="A82" s="52" t="s">
        <v>67</v>
      </c>
      <c r="B82" s="49">
        <v>-23358240</v>
      </c>
      <c r="C82" s="49">
        <v>42482230</v>
      </c>
      <c r="D82" s="49">
        <v>0</v>
      </c>
      <c r="E82" s="49">
        <v>9455036</v>
      </c>
      <c r="F82" s="49">
        <v>0</v>
      </c>
      <c r="G82" s="49">
        <v>51937266</v>
      </c>
      <c r="H82" s="49">
        <v>0</v>
      </c>
      <c r="I82" s="49">
        <v>28579026</v>
      </c>
      <c r="J82" s="49">
        <v>29703531</v>
      </c>
      <c r="K82" s="49">
        <f t="shared" si="1"/>
        <v>-1124505</v>
      </c>
    </row>
    <row r="83" spans="1:11" hidden="1" outlineLevel="1" x14ac:dyDescent="0.25">
      <c r="A83" s="52" t="s">
        <v>68</v>
      </c>
      <c r="B83" s="49">
        <v>-2040220</v>
      </c>
      <c r="C83" s="49">
        <v>4026213</v>
      </c>
      <c r="D83" s="49">
        <v>0</v>
      </c>
      <c r="E83" s="49">
        <v>16771629</v>
      </c>
      <c r="F83" s="49">
        <v>0</v>
      </c>
      <c r="G83" s="49">
        <v>20797842</v>
      </c>
      <c r="H83" s="49">
        <v>0</v>
      </c>
      <c r="I83" s="49">
        <v>18757622</v>
      </c>
      <c r="J83" s="49">
        <v>13892521</v>
      </c>
      <c r="K83" s="49">
        <f t="shared" si="1"/>
        <v>4865101</v>
      </c>
    </row>
    <row r="84" spans="1:11" hidden="1" outlineLevel="1" x14ac:dyDescent="0.25">
      <c r="A84" s="52" t="s">
        <v>69</v>
      </c>
      <c r="B84" s="49">
        <v>-1310360</v>
      </c>
      <c r="C84" s="49">
        <v>0</v>
      </c>
      <c r="D84" s="49">
        <v>0</v>
      </c>
      <c r="E84" s="49">
        <v>2285202</v>
      </c>
      <c r="F84" s="49">
        <v>0</v>
      </c>
      <c r="G84" s="49">
        <v>2285202</v>
      </c>
      <c r="H84" s="49">
        <v>0</v>
      </c>
      <c r="I84" s="49">
        <v>974842</v>
      </c>
      <c r="J84" s="49">
        <v>973869</v>
      </c>
      <c r="K84" s="49">
        <f t="shared" si="1"/>
        <v>973</v>
      </c>
    </row>
    <row r="85" spans="1:11" hidden="1" outlineLevel="1" x14ac:dyDescent="0.25">
      <c r="A85" s="52" t="s">
        <v>70</v>
      </c>
      <c r="B85" s="49">
        <v>-5905000</v>
      </c>
      <c r="C85" s="49">
        <v>39916560</v>
      </c>
      <c r="D85" s="49">
        <v>0</v>
      </c>
      <c r="E85" s="49">
        <v>1909851</v>
      </c>
      <c r="F85" s="49">
        <v>0</v>
      </c>
      <c r="G85" s="49">
        <v>41826411</v>
      </c>
      <c r="H85" s="49">
        <v>0</v>
      </c>
      <c r="I85" s="49">
        <v>35921411</v>
      </c>
      <c r="J85" s="49">
        <v>33894407</v>
      </c>
      <c r="K85" s="49">
        <f t="shared" si="1"/>
        <v>2027004</v>
      </c>
    </row>
    <row r="86" spans="1:11" hidden="1" outlineLevel="1" x14ac:dyDescent="0.25">
      <c r="A86" s="52" t="s">
        <v>71</v>
      </c>
      <c r="B86" s="49">
        <v>-506500</v>
      </c>
      <c r="C86" s="49">
        <v>16633163</v>
      </c>
      <c r="D86" s="49">
        <v>0</v>
      </c>
      <c r="E86" s="49">
        <v>16120969</v>
      </c>
      <c r="F86" s="49">
        <v>0</v>
      </c>
      <c r="G86" s="49">
        <v>32754132</v>
      </c>
      <c r="H86" s="49">
        <v>0</v>
      </c>
      <c r="I86" s="49">
        <v>32247632</v>
      </c>
      <c r="J86" s="49">
        <v>34571170</v>
      </c>
      <c r="K86" s="49">
        <f t="shared" si="1"/>
        <v>-2323538</v>
      </c>
    </row>
    <row r="87" spans="1:11" hidden="1" outlineLevel="1" x14ac:dyDescent="0.25">
      <c r="A87" s="52" t="s">
        <v>72</v>
      </c>
      <c r="B87" s="49">
        <v>-119811536</v>
      </c>
      <c r="C87" s="49">
        <v>76737469</v>
      </c>
      <c r="D87" s="49">
        <v>0</v>
      </c>
      <c r="E87" s="49">
        <v>154367493</v>
      </c>
      <c r="F87" s="49">
        <v>0</v>
      </c>
      <c r="G87" s="49">
        <v>231104962</v>
      </c>
      <c r="H87" s="49">
        <v>0</v>
      </c>
      <c r="I87" s="49">
        <v>111293426</v>
      </c>
      <c r="J87" s="49">
        <v>113621572</v>
      </c>
      <c r="K87" s="49">
        <f t="shared" si="1"/>
        <v>-2328146</v>
      </c>
    </row>
    <row r="88" spans="1:11" hidden="1" outlineLevel="1" x14ac:dyDescent="0.25">
      <c r="A88" s="52" t="s">
        <v>73</v>
      </c>
      <c r="B88" s="49">
        <v>-133384918</v>
      </c>
      <c r="C88" s="49">
        <v>110499102</v>
      </c>
      <c r="D88" s="49">
        <v>0</v>
      </c>
      <c r="E88" s="49">
        <v>170656152</v>
      </c>
      <c r="F88" s="49">
        <v>0</v>
      </c>
      <c r="G88" s="49">
        <v>281155254</v>
      </c>
      <c r="H88" s="49">
        <v>0</v>
      </c>
      <c r="I88" s="49">
        <v>147770336</v>
      </c>
      <c r="J88" s="49">
        <v>150450805</v>
      </c>
      <c r="K88" s="49">
        <f t="shared" si="1"/>
        <v>-2680469</v>
      </c>
    </row>
    <row r="89" spans="1:11" hidden="1" outlineLevel="1" x14ac:dyDescent="0.25">
      <c r="A89" s="52" t="s">
        <v>74</v>
      </c>
      <c r="B89" s="49">
        <v>0</v>
      </c>
      <c r="C89" s="49">
        <v>0</v>
      </c>
      <c r="D89" s="49">
        <v>0</v>
      </c>
      <c r="E89" s="49">
        <v>1161720</v>
      </c>
      <c r="F89" s="49">
        <v>0</v>
      </c>
      <c r="G89" s="49">
        <v>1161720</v>
      </c>
      <c r="H89" s="49">
        <v>0</v>
      </c>
      <c r="I89" s="49">
        <v>1161720</v>
      </c>
      <c r="J89" s="49">
        <v>1161720</v>
      </c>
      <c r="K89" s="49">
        <f t="shared" si="1"/>
        <v>0</v>
      </c>
    </row>
    <row r="90" spans="1:11" hidden="1" outlineLevel="1" x14ac:dyDescent="0.25">
      <c r="A90" s="52" t="s">
        <v>75</v>
      </c>
      <c r="B90" s="49">
        <v>-13530000</v>
      </c>
      <c r="C90" s="49">
        <v>0</v>
      </c>
      <c r="D90" s="49">
        <v>0</v>
      </c>
      <c r="E90" s="49">
        <v>7055957</v>
      </c>
      <c r="F90" s="49">
        <v>0</v>
      </c>
      <c r="G90" s="49">
        <v>7055957</v>
      </c>
      <c r="H90" s="49">
        <v>0</v>
      </c>
      <c r="I90" s="49">
        <v>-6474043</v>
      </c>
      <c r="J90" s="49">
        <v>-1342650</v>
      </c>
      <c r="K90" s="49">
        <f t="shared" si="1"/>
        <v>-5131393</v>
      </c>
    </row>
    <row r="91" spans="1:11" hidden="1" outlineLevel="1" x14ac:dyDescent="0.25">
      <c r="A91" s="52" t="s">
        <v>76</v>
      </c>
      <c r="B91" s="49">
        <v>-34257336</v>
      </c>
      <c r="C91" s="49">
        <v>0</v>
      </c>
      <c r="D91" s="49">
        <v>0</v>
      </c>
      <c r="E91" s="49">
        <v>35649271</v>
      </c>
      <c r="F91" s="49">
        <v>0</v>
      </c>
      <c r="G91" s="49">
        <v>35649271</v>
      </c>
      <c r="H91" s="49">
        <v>0</v>
      </c>
      <c r="I91" s="49">
        <v>1391935</v>
      </c>
      <c r="J91" s="49">
        <v>2085135</v>
      </c>
      <c r="K91" s="49">
        <f t="shared" si="1"/>
        <v>-693200</v>
      </c>
    </row>
    <row r="92" spans="1:11" hidden="1" outlineLevel="1" x14ac:dyDescent="0.25">
      <c r="A92" s="52" t="s">
        <v>77</v>
      </c>
      <c r="B92" s="49">
        <v>0</v>
      </c>
      <c r="C92" s="49">
        <v>0</v>
      </c>
      <c r="D92" s="49">
        <v>0</v>
      </c>
      <c r="E92" s="49">
        <v>196620363</v>
      </c>
      <c r="F92" s="49">
        <v>0</v>
      </c>
      <c r="G92" s="49">
        <v>196620363</v>
      </c>
      <c r="H92" s="49">
        <v>0</v>
      </c>
      <c r="I92" s="49">
        <v>196620363</v>
      </c>
      <c r="J92" s="49">
        <v>198374706</v>
      </c>
      <c r="K92" s="49">
        <f t="shared" si="1"/>
        <v>-1754343</v>
      </c>
    </row>
    <row r="93" spans="1:11" hidden="1" outlineLevel="1" x14ac:dyDescent="0.25">
      <c r="A93" s="52" t="s">
        <v>78</v>
      </c>
      <c r="B93" s="49">
        <v>0</v>
      </c>
      <c r="C93" s="49">
        <v>0</v>
      </c>
      <c r="D93" s="49">
        <v>0</v>
      </c>
      <c r="E93" s="49">
        <v>24128263</v>
      </c>
      <c r="F93" s="49">
        <v>0</v>
      </c>
      <c r="G93" s="49">
        <v>24128263</v>
      </c>
      <c r="H93" s="49">
        <v>0</v>
      </c>
      <c r="I93" s="49">
        <v>24128263</v>
      </c>
      <c r="J93" s="49">
        <v>21761529</v>
      </c>
      <c r="K93" s="49">
        <f t="shared" si="1"/>
        <v>2366734</v>
      </c>
    </row>
    <row r="94" spans="1:11" hidden="1" outlineLevel="1" x14ac:dyDescent="0.25">
      <c r="A94" s="52" t="s">
        <v>79</v>
      </c>
      <c r="B94" s="49">
        <v>0</v>
      </c>
      <c r="C94" s="49">
        <v>0</v>
      </c>
      <c r="D94" s="49">
        <v>0</v>
      </c>
      <c r="E94" s="49">
        <v>3003079</v>
      </c>
      <c r="F94" s="49">
        <v>0</v>
      </c>
      <c r="G94" s="49">
        <v>3003079</v>
      </c>
      <c r="H94" s="49">
        <v>0</v>
      </c>
      <c r="I94" s="49">
        <v>3003079</v>
      </c>
      <c r="J94" s="49">
        <v>6823140</v>
      </c>
      <c r="K94" s="49">
        <f t="shared" si="1"/>
        <v>-3820061</v>
      </c>
    </row>
    <row r="95" spans="1:11" hidden="1" outlineLevel="1" x14ac:dyDescent="0.25">
      <c r="A95" s="52" t="s">
        <v>80</v>
      </c>
      <c r="B95" s="49">
        <v>0</v>
      </c>
      <c r="C95" s="49">
        <v>171702</v>
      </c>
      <c r="D95" s="49">
        <v>0</v>
      </c>
      <c r="E95" s="49">
        <v>9787471</v>
      </c>
      <c r="F95" s="49">
        <v>0</v>
      </c>
      <c r="G95" s="49">
        <v>9959173</v>
      </c>
      <c r="H95" s="49">
        <v>0</v>
      </c>
      <c r="I95" s="49">
        <v>9959173</v>
      </c>
      <c r="J95" s="49">
        <v>8121247</v>
      </c>
      <c r="K95" s="49">
        <f t="shared" si="1"/>
        <v>1837926</v>
      </c>
    </row>
    <row r="96" spans="1:11" hidden="1" outlineLevel="1" x14ac:dyDescent="0.25">
      <c r="A96" s="52" t="s">
        <v>81</v>
      </c>
      <c r="B96" s="49">
        <v>0</v>
      </c>
      <c r="C96" s="49">
        <v>0</v>
      </c>
      <c r="D96" s="49">
        <v>0</v>
      </c>
      <c r="E96" s="49">
        <v>22034446</v>
      </c>
      <c r="F96" s="49">
        <v>0</v>
      </c>
      <c r="G96" s="49">
        <v>22034446</v>
      </c>
      <c r="H96" s="49">
        <v>0</v>
      </c>
      <c r="I96" s="49">
        <v>22034446</v>
      </c>
      <c r="J96" s="49">
        <v>23370000</v>
      </c>
      <c r="K96" s="49">
        <f t="shared" si="1"/>
        <v>-1335554</v>
      </c>
    </row>
    <row r="97" spans="1:11" hidden="1" outlineLevel="1" x14ac:dyDescent="0.25">
      <c r="A97" s="52" t="s">
        <v>82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2199101</v>
      </c>
      <c r="K97" s="49">
        <f t="shared" si="1"/>
        <v>-2199101</v>
      </c>
    </row>
    <row r="98" spans="1:11" hidden="1" outlineLevel="1" x14ac:dyDescent="0.25">
      <c r="A98" s="52" t="s">
        <v>83</v>
      </c>
      <c r="B98" s="49">
        <v>0</v>
      </c>
      <c r="C98" s="49">
        <v>0</v>
      </c>
      <c r="D98" s="49">
        <v>0</v>
      </c>
      <c r="E98" s="49">
        <v>46103935</v>
      </c>
      <c r="F98" s="49">
        <v>6875</v>
      </c>
      <c r="G98" s="49">
        <v>46110810</v>
      </c>
      <c r="H98" s="49">
        <v>0</v>
      </c>
      <c r="I98" s="49">
        <v>46110810</v>
      </c>
      <c r="J98" s="49">
        <v>42581282</v>
      </c>
      <c r="K98" s="49">
        <f t="shared" si="1"/>
        <v>3529528</v>
      </c>
    </row>
    <row r="99" spans="1:11" s="50" customFormat="1" collapsed="1" x14ac:dyDescent="0.25">
      <c r="A99" s="50" t="s">
        <v>84</v>
      </c>
      <c r="B99" s="51">
        <v>0</v>
      </c>
      <c r="C99" s="51">
        <v>0</v>
      </c>
      <c r="D99" s="51">
        <v>0</v>
      </c>
      <c r="E99" s="51">
        <v>51577783</v>
      </c>
      <c r="F99" s="51">
        <v>0</v>
      </c>
      <c r="G99" s="51">
        <v>51577783</v>
      </c>
      <c r="H99" s="51">
        <v>0</v>
      </c>
      <c r="I99" s="51">
        <v>51577783</v>
      </c>
      <c r="J99" s="51">
        <v>49420700</v>
      </c>
      <c r="K99" s="51">
        <f t="shared" si="1"/>
        <v>2157083</v>
      </c>
    </row>
    <row r="100" spans="1:11" hidden="1" outlineLevel="1" x14ac:dyDescent="0.25">
      <c r="A100" s="52" t="s">
        <v>85</v>
      </c>
      <c r="B100" s="49">
        <v>0</v>
      </c>
      <c r="C100" s="49">
        <v>0</v>
      </c>
      <c r="D100" s="49">
        <v>0</v>
      </c>
      <c r="E100" s="49">
        <v>50724360</v>
      </c>
      <c r="F100" s="49">
        <v>0</v>
      </c>
      <c r="G100" s="49">
        <v>50724360</v>
      </c>
      <c r="H100" s="49">
        <v>0</v>
      </c>
      <c r="I100" s="49">
        <v>50724360</v>
      </c>
      <c r="J100" s="49">
        <v>47777200</v>
      </c>
      <c r="K100" s="49">
        <f t="shared" si="1"/>
        <v>2947160</v>
      </c>
    </row>
    <row r="101" spans="1:11" hidden="1" outlineLevel="1" x14ac:dyDescent="0.25">
      <c r="A101" s="52" t="s">
        <v>86</v>
      </c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238500</v>
      </c>
      <c r="K101" s="49">
        <f t="shared" si="1"/>
        <v>-238500</v>
      </c>
    </row>
    <row r="102" spans="1:11" hidden="1" outlineLevel="1" x14ac:dyDescent="0.25">
      <c r="A102" s="52" t="s">
        <v>87</v>
      </c>
      <c r="B102" s="49">
        <v>0</v>
      </c>
      <c r="C102" s="49">
        <v>0</v>
      </c>
      <c r="D102" s="49">
        <v>0</v>
      </c>
      <c r="E102" s="49">
        <v>853423</v>
      </c>
      <c r="F102" s="49">
        <v>0</v>
      </c>
      <c r="G102" s="49">
        <v>853423</v>
      </c>
      <c r="H102" s="49">
        <v>0</v>
      </c>
      <c r="I102" s="49">
        <v>853423</v>
      </c>
      <c r="J102" s="49">
        <v>1405000</v>
      </c>
      <c r="K102" s="49">
        <f t="shared" si="1"/>
        <v>-551577</v>
      </c>
    </row>
    <row r="103" spans="1:11" s="50" customFormat="1" collapsed="1" x14ac:dyDescent="0.25">
      <c r="A103" s="50" t="s">
        <v>88</v>
      </c>
      <c r="B103" s="51">
        <v>-73112543</v>
      </c>
      <c r="C103" s="51">
        <v>860821</v>
      </c>
      <c r="D103" s="51">
        <v>0</v>
      </c>
      <c r="E103" s="51">
        <v>97616491</v>
      </c>
      <c r="F103" s="51">
        <v>0</v>
      </c>
      <c r="G103" s="51">
        <v>98477312</v>
      </c>
      <c r="H103" s="51">
        <v>0</v>
      </c>
      <c r="I103" s="51">
        <v>25364769</v>
      </c>
      <c r="J103" s="51">
        <v>16006232</v>
      </c>
      <c r="K103" s="51">
        <f t="shared" si="1"/>
        <v>9358537</v>
      </c>
    </row>
    <row r="104" spans="1:11" hidden="1" outlineLevel="1" x14ac:dyDescent="0.25">
      <c r="A104" s="52" t="s">
        <v>89</v>
      </c>
      <c r="B104" s="49">
        <v>-66375818</v>
      </c>
      <c r="C104" s="49">
        <v>0</v>
      </c>
      <c r="D104" s="49">
        <v>0</v>
      </c>
      <c r="E104" s="49">
        <v>35093083</v>
      </c>
      <c r="F104" s="49">
        <v>0</v>
      </c>
      <c r="G104" s="49">
        <v>35093083</v>
      </c>
      <c r="H104" s="49">
        <v>0</v>
      </c>
      <c r="I104" s="49">
        <v>-31282735</v>
      </c>
      <c r="J104" s="49">
        <v>-25565500</v>
      </c>
      <c r="K104" s="49">
        <f t="shared" si="1"/>
        <v>-5717235</v>
      </c>
    </row>
    <row r="105" spans="1:11" hidden="1" outlineLevel="1" x14ac:dyDescent="0.25">
      <c r="A105" s="52" t="s">
        <v>90</v>
      </c>
      <c r="B105" s="49">
        <v>0</v>
      </c>
      <c r="C105" s="49">
        <v>0</v>
      </c>
      <c r="D105" s="49">
        <v>0</v>
      </c>
      <c r="E105" s="49">
        <v>58435190</v>
      </c>
      <c r="F105" s="49">
        <v>0</v>
      </c>
      <c r="G105" s="49">
        <v>58435190</v>
      </c>
      <c r="H105" s="49">
        <v>0</v>
      </c>
      <c r="I105" s="49">
        <v>58435190</v>
      </c>
      <c r="J105" s="49">
        <v>41850000</v>
      </c>
      <c r="K105" s="49">
        <f t="shared" si="1"/>
        <v>16585190</v>
      </c>
    </row>
    <row r="106" spans="1:11" hidden="1" outlineLevel="1" x14ac:dyDescent="0.25">
      <c r="A106" s="52" t="s">
        <v>91</v>
      </c>
      <c r="B106" s="49">
        <v>0</v>
      </c>
      <c r="C106" s="49">
        <v>0</v>
      </c>
      <c r="D106" s="49">
        <v>0</v>
      </c>
      <c r="E106" s="49">
        <v>636677</v>
      </c>
      <c r="F106" s="49">
        <v>0</v>
      </c>
      <c r="G106" s="49">
        <v>636677</v>
      </c>
      <c r="H106" s="49">
        <v>0</v>
      </c>
      <c r="I106" s="49">
        <v>636677</v>
      </c>
      <c r="J106" s="49">
        <v>725000</v>
      </c>
      <c r="K106" s="49">
        <f t="shared" si="1"/>
        <v>-88323</v>
      </c>
    </row>
    <row r="107" spans="1:11" hidden="1" outlineLevel="1" x14ac:dyDescent="0.25">
      <c r="A107" s="52" t="s">
        <v>92</v>
      </c>
      <c r="B107" s="49">
        <v>-6736725</v>
      </c>
      <c r="C107" s="49">
        <v>860821</v>
      </c>
      <c r="D107" s="49">
        <v>0</v>
      </c>
      <c r="E107" s="49">
        <v>3451541</v>
      </c>
      <c r="F107" s="49">
        <v>0</v>
      </c>
      <c r="G107" s="49">
        <v>4312362</v>
      </c>
      <c r="H107" s="49">
        <v>0</v>
      </c>
      <c r="I107" s="49">
        <v>-2424363</v>
      </c>
      <c r="J107" s="49">
        <v>-1003268</v>
      </c>
      <c r="K107" s="49">
        <f t="shared" si="1"/>
        <v>-1421095</v>
      </c>
    </row>
    <row r="108" spans="1:11" s="50" customFormat="1" collapsed="1" x14ac:dyDescent="0.25">
      <c r="A108" s="50" t="s">
        <v>93</v>
      </c>
      <c r="B108" s="51">
        <v>-93496647</v>
      </c>
      <c r="C108" s="51">
        <v>61681463</v>
      </c>
      <c r="D108" s="51">
        <v>0</v>
      </c>
      <c r="E108" s="51">
        <v>45685795</v>
      </c>
      <c r="F108" s="51">
        <v>0</v>
      </c>
      <c r="G108" s="51">
        <v>107367258</v>
      </c>
      <c r="H108" s="51">
        <v>0</v>
      </c>
      <c r="I108" s="51">
        <v>13870611</v>
      </c>
      <c r="J108" s="51">
        <v>21902064</v>
      </c>
      <c r="K108" s="51">
        <f t="shared" si="1"/>
        <v>-8031453</v>
      </c>
    </row>
    <row r="109" spans="1:11" hidden="1" outlineLevel="1" x14ac:dyDescent="0.25">
      <c r="A109" s="52" t="s">
        <v>94</v>
      </c>
      <c r="B109" s="49">
        <v>0</v>
      </c>
      <c r="C109" s="49">
        <v>4064877</v>
      </c>
      <c r="D109" s="49">
        <v>0</v>
      </c>
      <c r="E109" s="49">
        <v>0</v>
      </c>
      <c r="F109" s="49">
        <v>0</v>
      </c>
      <c r="G109" s="49">
        <v>4064877</v>
      </c>
      <c r="H109" s="49">
        <v>0</v>
      </c>
      <c r="I109" s="49">
        <v>4064877</v>
      </c>
      <c r="J109" s="49">
        <v>3242489</v>
      </c>
      <c r="K109" s="49">
        <f t="shared" si="1"/>
        <v>822388</v>
      </c>
    </row>
    <row r="110" spans="1:11" hidden="1" outlineLevel="1" x14ac:dyDescent="0.25">
      <c r="A110" s="52" t="s">
        <v>95</v>
      </c>
      <c r="B110" s="49">
        <v>-25245343</v>
      </c>
      <c r="C110" s="49">
        <v>31578078</v>
      </c>
      <c r="D110" s="49">
        <v>0</v>
      </c>
      <c r="E110" s="49">
        <v>5509432</v>
      </c>
      <c r="F110" s="49">
        <v>0</v>
      </c>
      <c r="G110" s="49">
        <v>37087510</v>
      </c>
      <c r="H110" s="49">
        <v>0</v>
      </c>
      <c r="I110" s="49">
        <v>11842167</v>
      </c>
      <c r="J110" s="49">
        <v>17154890</v>
      </c>
      <c r="K110" s="49">
        <f t="shared" si="1"/>
        <v>-5312723</v>
      </c>
    </row>
    <row r="111" spans="1:11" hidden="1" outlineLevel="1" x14ac:dyDescent="0.25">
      <c r="A111" s="52" t="s">
        <v>96</v>
      </c>
      <c r="B111" s="49">
        <v>-1950003</v>
      </c>
      <c r="C111" s="49">
        <v>0</v>
      </c>
      <c r="D111" s="49">
        <v>0</v>
      </c>
      <c r="E111" s="49">
        <v>2785232</v>
      </c>
      <c r="F111" s="49">
        <v>0</v>
      </c>
      <c r="G111" s="49">
        <v>2785232</v>
      </c>
      <c r="H111" s="49">
        <v>0</v>
      </c>
      <c r="I111" s="49">
        <v>835229</v>
      </c>
      <c r="J111" s="49">
        <v>638797</v>
      </c>
      <c r="K111" s="49">
        <f t="shared" si="1"/>
        <v>196432</v>
      </c>
    </row>
    <row r="112" spans="1:11" hidden="1" outlineLevel="1" x14ac:dyDescent="0.25">
      <c r="A112" s="52" t="s">
        <v>97</v>
      </c>
      <c r="B112" s="49">
        <v>-8254355</v>
      </c>
      <c r="C112" s="49">
        <v>0</v>
      </c>
      <c r="D112" s="49">
        <v>0</v>
      </c>
      <c r="E112" s="49">
        <v>1174935</v>
      </c>
      <c r="F112" s="49">
        <v>0</v>
      </c>
      <c r="G112" s="49">
        <v>1174935</v>
      </c>
      <c r="H112" s="49">
        <v>0</v>
      </c>
      <c r="I112" s="49">
        <v>-7079420</v>
      </c>
      <c r="J112" s="49">
        <v>-7942000</v>
      </c>
      <c r="K112" s="49">
        <f t="shared" si="1"/>
        <v>862580</v>
      </c>
    </row>
    <row r="113" spans="1:11" hidden="1" outlineLevel="1" x14ac:dyDescent="0.25">
      <c r="A113" s="52" t="s">
        <v>98</v>
      </c>
      <c r="B113" s="49">
        <v>-2331310</v>
      </c>
      <c r="C113" s="49">
        <v>0</v>
      </c>
      <c r="D113" s="49">
        <v>0</v>
      </c>
      <c r="E113" s="49">
        <v>7262899</v>
      </c>
      <c r="F113" s="49">
        <v>0</v>
      </c>
      <c r="G113" s="49">
        <v>7262899</v>
      </c>
      <c r="H113" s="49">
        <v>0</v>
      </c>
      <c r="I113" s="49">
        <v>4931589</v>
      </c>
      <c r="J113" s="49">
        <v>2825000</v>
      </c>
      <c r="K113" s="49">
        <f t="shared" si="1"/>
        <v>2106589</v>
      </c>
    </row>
    <row r="114" spans="1:11" hidden="1" outlineLevel="1" x14ac:dyDescent="0.25">
      <c r="A114" s="52" t="s">
        <v>99</v>
      </c>
      <c r="B114" s="49">
        <v>0</v>
      </c>
      <c r="C114" s="49">
        <v>0</v>
      </c>
      <c r="D114" s="49">
        <v>0</v>
      </c>
      <c r="E114" s="49">
        <v>3532923</v>
      </c>
      <c r="F114" s="49">
        <v>0</v>
      </c>
      <c r="G114" s="49">
        <v>3532923</v>
      </c>
      <c r="H114" s="49">
        <v>0</v>
      </c>
      <c r="I114" s="49">
        <v>3532923</v>
      </c>
      <c r="J114" s="49">
        <v>1260000</v>
      </c>
      <c r="K114" s="49">
        <f t="shared" si="1"/>
        <v>2272923</v>
      </c>
    </row>
    <row r="115" spans="1:11" hidden="1" outlineLevel="1" x14ac:dyDescent="0.25">
      <c r="A115" s="52" t="s">
        <v>100</v>
      </c>
      <c r="B115" s="49">
        <v>-55715636</v>
      </c>
      <c r="C115" s="49">
        <v>26038508</v>
      </c>
      <c r="D115" s="49">
        <v>0</v>
      </c>
      <c r="E115" s="49">
        <v>15224139</v>
      </c>
      <c r="F115" s="49">
        <v>0</v>
      </c>
      <c r="G115" s="49">
        <v>41262647</v>
      </c>
      <c r="H115" s="49">
        <v>0</v>
      </c>
      <c r="I115" s="49">
        <v>-14452989</v>
      </c>
      <c r="J115" s="49">
        <v>-5473347</v>
      </c>
      <c r="K115" s="49">
        <f t="shared" si="1"/>
        <v>-8979642</v>
      </c>
    </row>
    <row r="116" spans="1:11" hidden="1" outlineLevel="1" x14ac:dyDescent="0.25">
      <c r="A116" s="52" t="s">
        <v>101</v>
      </c>
      <c r="B116" s="49">
        <v>0</v>
      </c>
      <c r="C116" s="49">
        <v>0</v>
      </c>
      <c r="D116" s="49">
        <v>0</v>
      </c>
      <c r="E116" s="49">
        <v>10196235</v>
      </c>
      <c r="F116" s="49">
        <v>0</v>
      </c>
      <c r="G116" s="49">
        <v>10196235</v>
      </c>
      <c r="H116" s="49">
        <v>0</v>
      </c>
      <c r="I116" s="49">
        <v>10196235</v>
      </c>
      <c r="J116" s="49">
        <v>10196235</v>
      </c>
      <c r="K116" s="49">
        <f t="shared" si="1"/>
        <v>0</v>
      </c>
    </row>
    <row r="117" spans="1:11" s="50" customFormat="1" collapsed="1" x14ac:dyDescent="0.25">
      <c r="A117" s="50" t="s">
        <v>102</v>
      </c>
      <c r="B117" s="51">
        <v>0</v>
      </c>
      <c r="C117" s="51">
        <v>0</v>
      </c>
      <c r="D117" s="51">
        <v>0</v>
      </c>
      <c r="E117" s="51">
        <v>287207762</v>
      </c>
      <c r="F117" s="51">
        <v>0</v>
      </c>
      <c r="G117" s="51">
        <v>287207762</v>
      </c>
      <c r="H117" s="51">
        <v>0</v>
      </c>
      <c r="I117" s="51">
        <v>287207762</v>
      </c>
      <c r="J117" s="51">
        <v>273374972</v>
      </c>
      <c r="K117" s="51">
        <f t="shared" ref="K117:K166" si="2">I117-J117</f>
        <v>13832790</v>
      </c>
    </row>
    <row r="118" spans="1:11" hidden="1" outlineLevel="1" x14ac:dyDescent="0.25">
      <c r="A118" s="52" t="s">
        <v>103</v>
      </c>
      <c r="B118" s="49">
        <v>0</v>
      </c>
      <c r="C118" s="49">
        <v>0</v>
      </c>
      <c r="D118" s="49">
        <v>0</v>
      </c>
      <c r="E118" s="49">
        <v>25987537</v>
      </c>
      <c r="F118" s="49">
        <v>0</v>
      </c>
      <c r="G118" s="49">
        <v>25987537</v>
      </c>
      <c r="H118" s="49">
        <v>0</v>
      </c>
      <c r="I118" s="49">
        <v>25987537</v>
      </c>
      <c r="J118" s="49">
        <v>26405000</v>
      </c>
      <c r="K118" s="49">
        <f t="shared" si="2"/>
        <v>-417463</v>
      </c>
    </row>
    <row r="119" spans="1:11" hidden="1" outlineLevel="1" x14ac:dyDescent="0.25">
      <c r="A119" s="52" t="s">
        <v>104</v>
      </c>
      <c r="B119" s="49">
        <v>0</v>
      </c>
      <c r="C119" s="49">
        <v>0</v>
      </c>
      <c r="D119" s="49">
        <v>0</v>
      </c>
      <c r="E119" s="49">
        <v>83067885</v>
      </c>
      <c r="F119" s="49">
        <v>0</v>
      </c>
      <c r="G119" s="49">
        <v>83067885</v>
      </c>
      <c r="H119" s="49">
        <v>0</v>
      </c>
      <c r="I119" s="49">
        <v>83067885</v>
      </c>
      <c r="J119" s="49">
        <v>83067885</v>
      </c>
      <c r="K119" s="49">
        <f t="shared" si="2"/>
        <v>0</v>
      </c>
    </row>
    <row r="120" spans="1:11" hidden="1" outlineLevel="1" x14ac:dyDescent="0.25">
      <c r="A120" s="52" t="s">
        <v>105</v>
      </c>
      <c r="B120" s="49">
        <v>0</v>
      </c>
      <c r="C120" s="49">
        <v>0</v>
      </c>
      <c r="D120" s="49">
        <v>0</v>
      </c>
      <c r="E120" s="49">
        <v>31118283</v>
      </c>
      <c r="F120" s="49">
        <v>0</v>
      </c>
      <c r="G120" s="49">
        <v>31118283</v>
      </c>
      <c r="H120" s="49">
        <v>0</v>
      </c>
      <c r="I120" s="49">
        <v>31118283</v>
      </c>
      <c r="J120" s="49">
        <v>29994093</v>
      </c>
      <c r="K120" s="49">
        <f t="shared" si="2"/>
        <v>1124190</v>
      </c>
    </row>
    <row r="121" spans="1:11" hidden="1" outlineLevel="1" x14ac:dyDescent="0.25">
      <c r="A121" s="52" t="s">
        <v>106</v>
      </c>
      <c r="B121" s="49">
        <v>0</v>
      </c>
      <c r="C121" s="49">
        <v>0</v>
      </c>
      <c r="D121" s="49">
        <v>0</v>
      </c>
      <c r="E121" s="49">
        <v>737800</v>
      </c>
      <c r="F121" s="49">
        <v>0</v>
      </c>
      <c r="G121" s="49">
        <v>737800</v>
      </c>
      <c r="H121" s="49">
        <v>0</v>
      </c>
      <c r="I121" s="49">
        <v>737800</v>
      </c>
      <c r="J121" s="49">
        <v>490000</v>
      </c>
      <c r="K121" s="49">
        <f t="shared" si="2"/>
        <v>247800</v>
      </c>
    </row>
    <row r="122" spans="1:11" hidden="1" outlineLevel="1" x14ac:dyDescent="0.25">
      <c r="A122" s="52" t="s">
        <v>107</v>
      </c>
      <c r="B122" s="49">
        <v>0</v>
      </c>
      <c r="C122" s="49">
        <v>0</v>
      </c>
      <c r="D122" s="49">
        <v>0</v>
      </c>
      <c r="E122" s="49">
        <v>8600874</v>
      </c>
      <c r="F122" s="49">
        <v>0</v>
      </c>
      <c r="G122" s="49">
        <v>8600874</v>
      </c>
      <c r="H122" s="49">
        <v>0</v>
      </c>
      <c r="I122" s="49">
        <v>8600874</v>
      </c>
      <c r="J122" s="49">
        <v>7145000</v>
      </c>
      <c r="K122" s="49">
        <f t="shared" si="2"/>
        <v>1455874</v>
      </c>
    </row>
    <row r="123" spans="1:11" hidden="1" outlineLevel="1" x14ac:dyDescent="0.25">
      <c r="A123" s="52" t="s">
        <v>108</v>
      </c>
      <c r="B123" s="49">
        <v>0</v>
      </c>
      <c r="C123" s="49">
        <v>0</v>
      </c>
      <c r="D123" s="49">
        <v>0</v>
      </c>
      <c r="E123" s="49">
        <v>24748827</v>
      </c>
      <c r="F123" s="49">
        <v>0</v>
      </c>
      <c r="G123" s="49">
        <v>24748827</v>
      </c>
      <c r="H123" s="49">
        <v>0</v>
      </c>
      <c r="I123" s="49">
        <v>24748827</v>
      </c>
      <c r="J123" s="49">
        <v>15285000</v>
      </c>
      <c r="K123" s="49">
        <f t="shared" si="2"/>
        <v>9463827</v>
      </c>
    </row>
    <row r="124" spans="1:11" hidden="1" outlineLevel="1" x14ac:dyDescent="0.25">
      <c r="A124" s="52" t="s">
        <v>109</v>
      </c>
      <c r="B124" s="49">
        <v>0</v>
      </c>
      <c r="C124" s="49">
        <v>0</v>
      </c>
      <c r="D124" s="49">
        <v>0</v>
      </c>
      <c r="E124" s="49">
        <v>111444703</v>
      </c>
      <c r="F124" s="49">
        <v>0</v>
      </c>
      <c r="G124" s="49">
        <v>111444703</v>
      </c>
      <c r="H124" s="49">
        <v>0</v>
      </c>
      <c r="I124" s="49">
        <v>111444703</v>
      </c>
      <c r="J124" s="49">
        <v>108613994</v>
      </c>
      <c r="K124" s="49">
        <f t="shared" si="2"/>
        <v>2830709</v>
      </c>
    </row>
    <row r="125" spans="1:11" hidden="1" outlineLevel="1" x14ac:dyDescent="0.25">
      <c r="A125" s="52" t="s">
        <v>110</v>
      </c>
      <c r="B125" s="49">
        <v>0</v>
      </c>
      <c r="C125" s="49">
        <v>0</v>
      </c>
      <c r="D125" s="49">
        <v>0</v>
      </c>
      <c r="E125" s="49">
        <v>1501853</v>
      </c>
      <c r="F125" s="49">
        <v>0</v>
      </c>
      <c r="G125" s="49">
        <v>1501853</v>
      </c>
      <c r="H125" s="49">
        <v>0</v>
      </c>
      <c r="I125" s="49">
        <v>1501853</v>
      </c>
      <c r="J125" s="49">
        <v>2374000</v>
      </c>
      <c r="K125" s="49">
        <f t="shared" si="2"/>
        <v>-872147</v>
      </c>
    </row>
    <row r="126" spans="1:11" s="50" customFormat="1" collapsed="1" x14ac:dyDescent="0.25">
      <c r="A126" s="50" t="s">
        <v>111</v>
      </c>
      <c r="B126" s="51">
        <v>-4782500</v>
      </c>
      <c r="C126" s="51">
        <v>39884122</v>
      </c>
      <c r="D126" s="51">
        <v>0</v>
      </c>
      <c r="E126" s="51">
        <v>64574852</v>
      </c>
      <c r="F126" s="51">
        <v>0</v>
      </c>
      <c r="G126" s="51">
        <v>104458974</v>
      </c>
      <c r="H126" s="51">
        <v>0</v>
      </c>
      <c r="I126" s="51">
        <v>99676474</v>
      </c>
      <c r="J126" s="51">
        <v>104726838</v>
      </c>
      <c r="K126" s="51">
        <f t="shared" si="2"/>
        <v>-5050364</v>
      </c>
    </row>
    <row r="127" spans="1:11" hidden="1" outlineLevel="1" x14ac:dyDescent="0.25">
      <c r="A127" s="52" t="s">
        <v>112</v>
      </c>
      <c r="B127" s="49">
        <v>0</v>
      </c>
      <c r="C127" s="49">
        <v>2434338</v>
      </c>
      <c r="D127" s="49">
        <v>0</v>
      </c>
      <c r="E127" s="49">
        <v>246032</v>
      </c>
      <c r="F127" s="49">
        <v>0</v>
      </c>
      <c r="G127" s="49">
        <v>2680370</v>
      </c>
      <c r="H127" s="49">
        <v>0</v>
      </c>
      <c r="I127" s="49">
        <v>2680370</v>
      </c>
      <c r="J127" s="49">
        <v>2444721</v>
      </c>
      <c r="K127" s="49">
        <f t="shared" si="2"/>
        <v>235649</v>
      </c>
    </row>
    <row r="128" spans="1:11" hidden="1" outlineLevel="1" x14ac:dyDescent="0.25">
      <c r="A128" s="52" t="s">
        <v>113</v>
      </c>
      <c r="B128" s="49">
        <v>0</v>
      </c>
      <c r="C128" s="49">
        <v>18040353</v>
      </c>
      <c r="D128" s="49">
        <v>0</v>
      </c>
      <c r="E128" s="49">
        <v>8307339</v>
      </c>
      <c r="F128" s="49">
        <v>0</v>
      </c>
      <c r="G128" s="49">
        <v>26347692</v>
      </c>
      <c r="H128" s="49">
        <v>0</v>
      </c>
      <c r="I128" s="49">
        <v>26347692</v>
      </c>
      <c r="J128" s="49">
        <v>25381082</v>
      </c>
      <c r="K128" s="49">
        <f t="shared" si="2"/>
        <v>966610</v>
      </c>
    </row>
    <row r="129" spans="1:11" hidden="1" outlineLevel="1" x14ac:dyDescent="0.25">
      <c r="A129" s="52" t="s">
        <v>114</v>
      </c>
      <c r="B129" s="49">
        <v>-4700000</v>
      </c>
      <c r="C129" s="49">
        <v>19409431</v>
      </c>
      <c r="D129" s="49">
        <v>0</v>
      </c>
      <c r="E129" s="49">
        <v>3335067</v>
      </c>
      <c r="F129" s="49">
        <v>0</v>
      </c>
      <c r="G129" s="49">
        <v>22744498</v>
      </c>
      <c r="H129" s="49">
        <v>0</v>
      </c>
      <c r="I129" s="49">
        <v>18044498</v>
      </c>
      <c r="J129" s="49">
        <v>17721650</v>
      </c>
      <c r="K129" s="49">
        <f t="shared" si="2"/>
        <v>322848</v>
      </c>
    </row>
    <row r="130" spans="1:11" hidden="1" outlineLevel="1" x14ac:dyDescent="0.25">
      <c r="A130" s="52" t="s">
        <v>115</v>
      </c>
      <c r="B130" s="49">
        <v>0</v>
      </c>
      <c r="C130" s="49">
        <v>0</v>
      </c>
      <c r="D130" s="49">
        <v>0</v>
      </c>
      <c r="E130" s="49">
        <v>40022740</v>
      </c>
      <c r="F130" s="49">
        <v>0</v>
      </c>
      <c r="G130" s="49">
        <v>40022740</v>
      </c>
      <c r="H130" s="49">
        <v>0</v>
      </c>
      <c r="I130" s="49">
        <v>40022740</v>
      </c>
      <c r="J130" s="49">
        <v>45314385</v>
      </c>
      <c r="K130" s="49">
        <f t="shared" si="2"/>
        <v>-5291645</v>
      </c>
    </row>
    <row r="131" spans="1:11" hidden="1" outlineLevel="1" x14ac:dyDescent="0.25">
      <c r="A131" s="52" t="s">
        <v>116</v>
      </c>
      <c r="B131" s="49">
        <v>0</v>
      </c>
      <c r="C131" s="49">
        <v>0</v>
      </c>
      <c r="D131" s="49">
        <v>0</v>
      </c>
      <c r="E131" s="49">
        <v>9478211</v>
      </c>
      <c r="F131" s="49">
        <v>0</v>
      </c>
      <c r="G131" s="49">
        <v>9478211</v>
      </c>
      <c r="H131" s="49">
        <v>0</v>
      </c>
      <c r="I131" s="49">
        <v>9478211</v>
      </c>
      <c r="J131" s="49">
        <v>11215000</v>
      </c>
      <c r="K131" s="49">
        <f t="shared" si="2"/>
        <v>-1736789</v>
      </c>
    </row>
    <row r="132" spans="1:11" hidden="1" outlineLevel="1" x14ac:dyDescent="0.25">
      <c r="A132" s="52" t="s">
        <v>267</v>
      </c>
      <c r="B132" s="49">
        <v>-82500</v>
      </c>
      <c r="C132" s="49">
        <v>0</v>
      </c>
      <c r="D132" s="49">
        <v>0</v>
      </c>
      <c r="E132" s="49">
        <v>967070</v>
      </c>
      <c r="F132" s="49">
        <v>0</v>
      </c>
      <c r="G132" s="49">
        <v>967070</v>
      </c>
      <c r="H132" s="49">
        <v>0</v>
      </c>
      <c r="I132" s="49">
        <v>884570</v>
      </c>
      <c r="J132" s="49">
        <v>260000</v>
      </c>
      <c r="K132" s="49">
        <f t="shared" si="2"/>
        <v>624570</v>
      </c>
    </row>
    <row r="133" spans="1:11" hidden="1" outlineLevel="1" x14ac:dyDescent="0.25">
      <c r="A133" s="52" t="s">
        <v>117</v>
      </c>
      <c r="B133" s="49">
        <v>0</v>
      </c>
      <c r="C133" s="49">
        <v>0</v>
      </c>
      <c r="D133" s="49">
        <v>0</v>
      </c>
      <c r="E133" s="49">
        <v>482920</v>
      </c>
      <c r="F133" s="49">
        <v>0</v>
      </c>
      <c r="G133" s="49">
        <v>482920</v>
      </c>
      <c r="H133" s="49">
        <v>0</v>
      </c>
      <c r="I133" s="49">
        <v>482920</v>
      </c>
      <c r="J133" s="49">
        <v>900000</v>
      </c>
      <c r="K133" s="49">
        <f t="shared" si="2"/>
        <v>-417080</v>
      </c>
    </row>
    <row r="134" spans="1:11" hidden="1" outlineLevel="1" x14ac:dyDescent="0.25">
      <c r="A134" s="52" t="s">
        <v>118</v>
      </c>
      <c r="B134" s="49">
        <v>0</v>
      </c>
      <c r="C134" s="49">
        <v>0</v>
      </c>
      <c r="D134" s="49">
        <v>0</v>
      </c>
      <c r="E134" s="49">
        <v>561483</v>
      </c>
      <c r="F134" s="49">
        <v>0</v>
      </c>
      <c r="G134" s="49">
        <v>561483</v>
      </c>
      <c r="H134" s="49">
        <v>0</v>
      </c>
      <c r="I134" s="49">
        <v>561483</v>
      </c>
      <c r="J134" s="49">
        <v>300000</v>
      </c>
      <c r="K134" s="49">
        <f t="shared" si="2"/>
        <v>261483</v>
      </c>
    </row>
    <row r="135" spans="1:11" hidden="1" outlineLevel="1" x14ac:dyDescent="0.25">
      <c r="A135" s="52" t="s">
        <v>268</v>
      </c>
      <c r="B135" s="49">
        <v>0</v>
      </c>
      <c r="C135" s="49">
        <v>0</v>
      </c>
      <c r="D135" s="49">
        <v>0</v>
      </c>
      <c r="E135" s="49">
        <v>1173990</v>
      </c>
      <c r="F135" s="49">
        <v>0</v>
      </c>
      <c r="G135" s="49">
        <v>1173990</v>
      </c>
      <c r="H135" s="49">
        <v>0</v>
      </c>
      <c r="I135" s="49">
        <v>1173990</v>
      </c>
      <c r="J135" s="49">
        <v>1190000</v>
      </c>
      <c r="K135" s="49">
        <f t="shared" si="2"/>
        <v>-16010</v>
      </c>
    </row>
    <row r="136" spans="1:11" s="50" customFormat="1" collapsed="1" x14ac:dyDescent="0.25">
      <c r="A136" s="50" t="s">
        <v>119</v>
      </c>
      <c r="B136" s="51">
        <v>0</v>
      </c>
      <c r="C136" s="51">
        <v>1958661</v>
      </c>
      <c r="D136" s="51">
        <v>0</v>
      </c>
      <c r="E136" s="51">
        <v>4073858</v>
      </c>
      <c r="F136" s="51">
        <v>0</v>
      </c>
      <c r="G136" s="51">
        <v>6032519</v>
      </c>
      <c r="H136" s="51">
        <v>0</v>
      </c>
      <c r="I136" s="51">
        <v>6032519</v>
      </c>
      <c r="J136" s="51">
        <v>6804950</v>
      </c>
      <c r="K136" s="51">
        <f t="shared" si="2"/>
        <v>-772431</v>
      </c>
    </row>
    <row r="137" spans="1:11" hidden="1" outlineLevel="1" x14ac:dyDescent="0.25">
      <c r="A137" s="52" t="s">
        <v>120</v>
      </c>
      <c r="B137" s="49">
        <v>0</v>
      </c>
      <c r="C137" s="49">
        <v>1958661</v>
      </c>
      <c r="D137" s="49">
        <v>0</v>
      </c>
      <c r="E137" s="49">
        <v>3285022</v>
      </c>
      <c r="F137" s="49">
        <v>0</v>
      </c>
      <c r="G137" s="49">
        <v>5243683</v>
      </c>
      <c r="H137" s="49">
        <v>0</v>
      </c>
      <c r="I137" s="49">
        <v>5243683</v>
      </c>
      <c r="J137" s="49">
        <v>6164950</v>
      </c>
      <c r="K137" s="49">
        <f t="shared" si="2"/>
        <v>-921267</v>
      </c>
    </row>
    <row r="138" spans="1:11" hidden="1" outlineLevel="1" x14ac:dyDescent="0.25">
      <c r="A138" s="52" t="s">
        <v>121</v>
      </c>
      <c r="B138" s="49">
        <v>0</v>
      </c>
      <c r="C138" s="49">
        <v>0</v>
      </c>
      <c r="D138" s="49">
        <v>0</v>
      </c>
      <c r="E138" s="49">
        <v>788836</v>
      </c>
      <c r="F138" s="49">
        <v>0</v>
      </c>
      <c r="G138" s="49">
        <v>788836</v>
      </c>
      <c r="H138" s="49">
        <v>0</v>
      </c>
      <c r="I138" s="49">
        <v>788836</v>
      </c>
      <c r="J138" s="49">
        <v>640000</v>
      </c>
      <c r="K138" s="49">
        <f t="shared" si="2"/>
        <v>148836</v>
      </c>
    </row>
    <row r="139" spans="1:11" s="50" customFormat="1" collapsed="1" x14ac:dyDescent="0.25">
      <c r="A139" s="50" t="s">
        <v>122</v>
      </c>
      <c r="B139" s="51">
        <v>-62986576</v>
      </c>
      <c r="C139" s="51">
        <v>213083976</v>
      </c>
      <c r="D139" s="51">
        <v>170000001</v>
      </c>
      <c r="E139" s="51">
        <v>142832556</v>
      </c>
      <c r="F139" s="51">
        <v>0</v>
      </c>
      <c r="G139" s="51">
        <v>525916533</v>
      </c>
      <c r="H139" s="51">
        <v>0</v>
      </c>
      <c r="I139" s="51">
        <v>462929957</v>
      </c>
      <c r="J139" s="51">
        <v>356300050</v>
      </c>
      <c r="K139" s="51">
        <f t="shared" si="2"/>
        <v>106629907</v>
      </c>
    </row>
    <row r="140" spans="1:11" hidden="1" outlineLevel="1" x14ac:dyDescent="0.25">
      <c r="A140" s="52" t="s">
        <v>123</v>
      </c>
      <c r="B140" s="49">
        <v>0</v>
      </c>
      <c r="C140" s="49">
        <v>29076237</v>
      </c>
      <c r="D140" s="49">
        <v>0</v>
      </c>
      <c r="E140" s="49">
        <v>1577944</v>
      </c>
      <c r="F140" s="49">
        <v>0</v>
      </c>
      <c r="G140" s="49">
        <v>30654181</v>
      </c>
      <c r="H140" s="49">
        <v>0</v>
      </c>
      <c r="I140" s="49">
        <v>30654181</v>
      </c>
      <c r="J140" s="49">
        <v>23696151</v>
      </c>
      <c r="K140" s="49">
        <f t="shared" si="2"/>
        <v>6958030</v>
      </c>
    </row>
    <row r="141" spans="1:11" hidden="1" outlineLevel="1" x14ac:dyDescent="0.25">
      <c r="A141" s="52" t="s">
        <v>124</v>
      </c>
      <c r="B141" s="49">
        <v>0</v>
      </c>
      <c r="C141" s="49">
        <v>14748897</v>
      </c>
      <c r="D141" s="49">
        <v>0</v>
      </c>
      <c r="E141" s="49">
        <v>201996</v>
      </c>
      <c r="F141" s="49">
        <v>0</v>
      </c>
      <c r="G141" s="49">
        <v>14950893</v>
      </c>
      <c r="H141" s="49">
        <v>0</v>
      </c>
      <c r="I141" s="49">
        <v>14950893</v>
      </c>
      <c r="J141" s="49">
        <v>10613214</v>
      </c>
      <c r="K141" s="49">
        <f t="shared" si="2"/>
        <v>4337679</v>
      </c>
    </row>
    <row r="142" spans="1:11" hidden="1" outlineLevel="1" x14ac:dyDescent="0.25">
      <c r="A142" s="52" t="s">
        <v>125</v>
      </c>
      <c r="B142" s="49">
        <v>-2790000</v>
      </c>
      <c r="C142" s="49">
        <v>0</v>
      </c>
      <c r="D142" s="49">
        <v>0</v>
      </c>
      <c r="E142" s="49">
        <v>6533626</v>
      </c>
      <c r="F142" s="49">
        <v>0</v>
      </c>
      <c r="G142" s="49">
        <v>6533626</v>
      </c>
      <c r="H142" s="49">
        <v>0</v>
      </c>
      <c r="I142" s="49">
        <v>3743626</v>
      </c>
      <c r="J142" s="49">
        <v>2835000</v>
      </c>
      <c r="K142" s="49">
        <f t="shared" si="2"/>
        <v>908626</v>
      </c>
    </row>
    <row r="143" spans="1:11" hidden="1" outlineLevel="1" x14ac:dyDescent="0.25">
      <c r="A143" s="52" t="s">
        <v>126</v>
      </c>
      <c r="B143" s="49">
        <v>-58201573</v>
      </c>
      <c r="C143" s="49">
        <v>83464535</v>
      </c>
      <c r="D143" s="49">
        <v>0</v>
      </c>
      <c r="E143" s="49">
        <v>60926672</v>
      </c>
      <c r="F143" s="49">
        <v>0</v>
      </c>
      <c r="G143" s="49">
        <v>144391207</v>
      </c>
      <c r="H143" s="49">
        <v>0</v>
      </c>
      <c r="I143" s="49">
        <v>86189634</v>
      </c>
      <c r="J143" s="49">
        <v>77268508</v>
      </c>
      <c r="K143" s="49">
        <f t="shared" si="2"/>
        <v>8921126</v>
      </c>
    </row>
    <row r="144" spans="1:11" hidden="1" outlineLevel="1" x14ac:dyDescent="0.25">
      <c r="A144" s="52" t="s">
        <v>127</v>
      </c>
      <c r="B144" s="49">
        <v>-855000</v>
      </c>
      <c r="C144" s="49">
        <v>38658523</v>
      </c>
      <c r="D144" s="49">
        <v>0</v>
      </c>
      <c r="E144" s="49">
        <v>4540417</v>
      </c>
      <c r="F144" s="49">
        <v>0</v>
      </c>
      <c r="G144" s="49">
        <v>43198940</v>
      </c>
      <c r="H144" s="49">
        <v>0</v>
      </c>
      <c r="I144" s="49">
        <v>42343940</v>
      </c>
      <c r="J144" s="49">
        <v>47620224</v>
      </c>
      <c r="K144" s="49">
        <f t="shared" si="2"/>
        <v>-5276284</v>
      </c>
    </row>
    <row r="145" spans="1:11" hidden="1" outlineLevel="1" x14ac:dyDescent="0.25">
      <c r="A145" s="52" t="s">
        <v>128</v>
      </c>
      <c r="B145" s="49">
        <v>-1140003</v>
      </c>
      <c r="C145" s="49">
        <v>34535784</v>
      </c>
      <c r="D145" s="49">
        <v>0</v>
      </c>
      <c r="E145" s="49">
        <v>25753951</v>
      </c>
      <c r="F145" s="49">
        <v>0</v>
      </c>
      <c r="G145" s="49">
        <v>60289735</v>
      </c>
      <c r="H145" s="49">
        <v>0</v>
      </c>
      <c r="I145" s="49">
        <v>59149732</v>
      </c>
      <c r="J145" s="49">
        <v>54280748</v>
      </c>
      <c r="K145" s="49">
        <f t="shared" si="2"/>
        <v>4868984</v>
      </c>
    </row>
    <row r="146" spans="1:11" hidden="1" outlineLevel="1" x14ac:dyDescent="0.25">
      <c r="A146" s="52" t="s">
        <v>129</v>
      </c>
      <c r="B146" s="49">
        <v>0</v>
      </c>
      <c r="C146" s="49">
        <v>0</v>
      </c>
      <c r="D146" s="49">
        <v>0</v>
      </c>
      <c r="E146" s="49">
        <v>41622842</v>
      </c>
      <c r="F146" s="49">
        <v>0</v>
      </c>
      <c r="G146" s="49">
        <v>41622842</v>
      </c>
      <c r="H146" s="49">
        <v>0</v>
      </c>
      <c r="I146" s="49">
        <v>41622842</v>
      </c>
      <c r="J146" s="49">
        <v>31686204</v>
      </c>
      <c r="K146" s="49">
        <f t="shared" si="2"/>
        <v>9936638</v>
      </c>
    </row>
    <row r="147" spans="1:11" hidden="1" outlineLevel="1" x14ac:dyDescent="0.25">
      <c r="A147" s="52" t="s">
        <v>130</v>
      </c>
      <c r="B147" s="49">
        <v>0</v>
      </c>
      <c r="C147" s="49">
        <v>0</v>
      </c>
      <c r="D147" s="49">
        <v>0</v>
      </c>
      <c r="E147" s="49">
        <v>527576</v>
      </c>
      <c r="F147" s="49">
        <v>0</v>
      </c>
      <c r="G147" s="49">
        <v>527576</v>
      </c>
      <c r="H147" s="49">
        <v>0</v>
      </c>
      <c r="I147" s="49">
        <v>527576</v>
      </c>
      <c r="J147" s="49">
        <v>1080000</v>
      </c>
      <c r="K147" s="49">
        <f t="shared" si="2"/>
        <v>-552424</v>
      </c>
    </row>
    <row r="148" spans="1:11" hidden="1" outlineLevel="1" x14ac:dyDescent="0.25">
      <c r="A148" s="52" t="s">
        <v>131</v>
      </c>
      <c r="B148" s="49">
        <v>0</v>
      </c>
      <c r="C148" s="49">
        <v>0</v>
      </c>
      <c r="D148" s="49">
        <v>170000001</v>
      </c>
      <c r="E148" s="49">
        <v>0</v>
      </c>
      <c r="F148" s="49">
        <v>0</v>
      </c>
      <c r="G148" s="49">
        <v>170000001</v>
      </c>
      <c r="H148" s="49">
        <v>0</v>
      </c>
      <c r="I148" s="49">
        <v>170000001</v>
      </c>
      <c r="J148" s="49">
        <v>93000001</v>
      </c>
      <c r="K148" s="49">
        <f t="shared" si="2"/>
        <v>77000000</v>
      </c>
    </row>
    <row r="149" spans="1:11" hidden="1" outlineLevel="1" x14ac:dyDescent="0.25">
      <c r="A149" s="52" t="s">
        <v>132</v>
      </c>
      <c r="B149" s="49">
        <v>0</v>
      </c>
      <c r="C149" s="49">
        <v>12600000</v>
      </c>
      <c r="D149" s="49">
        <v>0</v>
      </c>
      <c r="E149" s="49">
        <v>0</v>
      </c>
      <c r="F149" s="49">
        <v>0</v>
      </c>
      <c r="G149" s="49">
        <v>12600000</v>
      </c>
      <c r="H149" s="49">
        <v>0</v>
      </c>
      <c r="I149" s="49">
        <v>12600000</v>
      </c>
      <c r="J149" s="49">
        <v>12600000</v>
      </c>
      <c r="K149" s="49">
        <f t="shared" si="2"/>
        <v>0</v>
      </c>
    </row>
    <row r="150" spans="1:11" hidden="1" outlineLevel="1" x14ac:dyDescent="0.25">
      <c r="A150" s="52" t="s">
        <v>133</v>
      </c>
      <c r="B150" s="49">
        <v>0</v>
      </c>
      <c r="C150" s="49">
        <v>0</v>
      </c>
      <c r="D150" s="49">
        <v>0</v>
      </c>
      <c r="E150" s="49">
        <v>565101</v>
      </c>
      <c r="F150" s="49">
        <v>0</v>
      </c>
      <c r="G150" s="49">
        <v>565101</v>
      </c>
      <c r="H150" s="49">
        <v>0</v>
      </c>
      <c r="I150" s="49">
        <v>565101</v>
      </c>
      <c r="J150" s="49">
        <v>1050000</v>
      </c>
      <c r="K150" s="49">
        <f t="shared" si="2"/>
        <v>-484899</v>
      </c>
    </row>
    <row r="151" spans="1:11" hidden="1" outlineLevel="1" x14ac:dyDescent="0.25">
      <c r="A151" s="52" t="s">
        <v>134</v>
      </c>
      <c r="B151" s="49">
        <v>0</v>
      </c>
      <c r="C151" s="49">
        <v>0</v>
      </c>
      <c r="D151" s="49">
        <v>0</v>
      </c>
      <c r="E151" s="49">
        <v>582431</v>
      </c>
      <c r="F151" s="49">
        <v>0</v>
      </c>
      <c r="G151" s="49">
        <v>582431</v>
      </c>
      <c r="H151" s="49">
        <v>0</v>
      </c>
      <c r="I151" s="49">
        <v>582431</v>
      </c>
      <c r="J151" s="49">
        <v>570000</v>
      </c>
      <c r="K151" s="49">
        <f t="shared" si="2"/>
        <v>12431</v>
      </c>
    </row>
    <row r="152" spans="1:11" s="50" customFormat="1" collapsed="1" x14ac:dyDescent="0.25">
      <c r="A152" s="50" t="s">
        <v>135</v>
      </c>
      <c r="B152" s="51">
        <v>-18720744</v>
      </c>
      <c r="C152" s="51">
        <v>0</v>
      </c>
      <c r="D152" s="51">
        <v>0</v>
      </c>
      <c r="E152" s="51">
        <v>1753071</v>
      </c>
      <c r="F152" s="51">
        <v>0</v>
      </c>
      <c r="G152" s="51">
        <v>1753071</v>
      </c>
      <c r="H152" s="51">
        <v>-238384543</v>
      </c>
      <c r="I152" s="51">
        <v>-255352216</v>
      </c>
      <c r="J152" s="51">
        <v>-326804251</v>
      </c>
      <c r="K152" s="51">
        <f t="shared" si="2"/>
        <v>71452035</v>
      </c>
    </row>
    <row r="153" spans="1:11" hidden="1" outlineLevel="1" x14ac:dyDescent="0.25">
      <c r="A153" s="52" t="s">
        <v>136</v>
      </c>
      <c r="B153" s="49">
        <v>0</v>
      </c>
      <c r="C153" s="49">
        <v>0</v>
      </c>
      <c r="D153" s="49">
        <v>0</v>
      </c>
      <c r="E153" s="49">
        <v>1231689</v>
      </c>
      <c r="F153" s="49">
        <v>0</v>
      </c>
      <c r="G153" s="49">
        <v>1231689</v>
      </c>
      <c r="H153" s="49">
        <v>-13522955</v>
      </c>
      <c r="I153" s="49">
        <v>-12291266</v>
      </c>
      <c r="J153" s="49">
        <v>-13275000</v>
      </c>
      <c r="K153" s="49">
        <f t="shared" si="2"/>
        <v>983734</v>
      </c>
    </row>
    <row r="154" spans="1:11" hidden="1" outlineLevel="1" x14ac:dyDescent="0.25">
      <c r="A154" s="52" t="s">
        <v>137</v>
      </c>
      <c r="B154" s="49">
        <v>-18720744</v>
      </c>
      <c r="C154" s="49">
        <v>0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-18720744</v>
      </c>
      <c r="J154" s="49">
        <v>-12123751</v>
      </c>
      <c r="K154" s="49">
        <f t="shared" si="2"/>
        <v>-6596993</v>
      </c>
    </row>
    <row r="155" spans="1:11" hidden="1" outlineLevel="1" x14ac:dyDescent="0.25">
      <c r="A155" s="52" t="s">
        <v>138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-231995206</v>
      </c>
      <c r="I155" s="49">
        <v>-231995206</v>
      </c>
      <c r="J155" s="49">
        <v>-310525501</v>
      </c>
      <c r="K155" s="49">
        <f t="shared" si="2"/>
        <v>78530295</v>
      </c>
    </row>
    <row r="156" spans="1:11" hidden="1" outlineLevel="1" x14ac:dyDescent="0.25">
      <c r="A156" s="52" t="s">
        <v>139</v>
      </c>
      <c r="B156" s="49">
        <v>0</v>
      </c>
      <c r="C156" s="49">
        <v>0</v>
      </c>
      <c r="D156" s="49">
        <v>0</v>
      </c>
      <c r="E156" s="49">
        <v>521382</v>
      </c>
      <c r="F156" s="49">
        <v>0</v>
      </c>
      <c r="G156" s="49">
        <v>521382</v>
      </c>
      <c r="H156" s="49">
        <v>7133618</v>
      </c>
      <c r="I156" s="49">
        <v>7655000</v>
      </c>
      <c r="J156" s="49">
        <v>9120001</v>
      </c>
      <c r="K156" s="49">
        <f t="shared" si="2"/>
        <v>-1465001</v>
      </c>
    </row>
    <row r="157" spans="1:11" s="50" customFormat="1" collapsed="1" x14ac:dyDescent="0.25">
      <c r="A157" s="50" t="s">
        <v>140</v>
      </c>
      <c r="B157" s="51">
        <v>-1019067705</v>
      </c>
      <c r="C157" s="51">
        <v>8883837</v>
      </c>
      <c r="D157" s="51">
        <v>0</v>
      </c>
      <c r="E157" s="51">
        <v>288161637</v>
      </c>
      <c r="F157" s="51">
        <v>200601540</v>
      </c>
      <c r="G157" s="51">
        <v>497647014</v>
      </c>
      <c r="H157" s="51">
        <v>429802500</v>
      </c>
      <c r="I157" s="51">
        <v>-91618191</v>
      </c>
      <c r="J157" s="51">
        <v>196993287</v>
      </c>
      <c r="K157" s="51">
        <f t="shared" si="2"/>
        <v>-288611478</v>
      </c>
    </row>
    <row r="158" spans="1:11" hidden="1" outlineLevel="1" x14ac:dyDescent="0.25">
      <c r="A158" s="52" t="s">
        <v>277</v>
      </c>
      <c r="B158" s="49">
        <v>-7245145</v>
      </c>
      <c r="C158" s="49">
        <v>0</v>
      </c>
      <c r="D158" s="49">
        <v>0</v>
      </c>
      <c r="E158" s="49">
        <v>0</v>
      </c>
      <c r="F158" s="49">
        <v>0</v>
      </c>
      <c r="G158" s="49">
        <v>0</v>
      </c>
      <c r="H158" s="49">
        <v>0</v>
      </c>
      <c r="I158" s="49">
        <v>-7245145</v>
      </c>
      <c r="J158" s="49">
        <v>-20000000</v>
      </c>
      <c r="K158" s="49">
        <f t="shared" si="2"/>
        <v>12754855</v>
      </c>
    </row>
    <row r="159" spans="1:11" hidden="1" outlineLevel="1" x14ac:dyDescent="0.25">
      <c r="A159" s="52" t="s">
        <v>141</v>
      </c>
      <c r="B159" s="49">
        <v>-83067885</v>
      </c>
      <c r="C159" s="49">
        <v>0</v>
      </c>
      <c r="D159" s="49">
        <v>0</v>
      </c>
      <c r="E159" s="49">
        <v>0</v>
      </c>
      <c r="F159" s="49">
        <v>17873703</v>
      </c>
      <c r="G159" s="49">
        <v>17873703</v>
      </c>
      <c r="H159" s="49">
        <v>0</v>
      </c>
      <c r="I159" s="49">
        <v>-65194182</v>
      </c>
      <c r="J159" s="49">
        <v>-65194181</v>
      </c>
      <c r="K159" s="49">
        <f t="shared" si="2"/>
        <v>-1</v>
      </c>
    </row>
    <row r="160" spans="1:11" hidden="1" outlineLevel="1" x14ac:dyDescent="0.25">
      <c r="A160" s="52" t="s">
        <v>142</v>
      </c>
      <c r="B160" s="49">
        <v>-13324684</v>
      </c>
      <c r="C160" s="49">
        <v>8735446</v>
      </c>
      <c r="D160" s="49">
        <v>0</v>
      </c>
      <c r="E160" s="49">
        <v>8007562</v>
      </c>
      <c r="F160" s="49">
        <v>0</v>
      </c>
      <c r="G160" s="49">
        <v>16743008</v>
      </c>
      <c r="H160" s="49">
        <v>0</v>
      </c>
      <c r="I160" s="49">
        <v>3418324</v>
      </c>
      <c r="J160" s="49">
        <v>8344540</v>
      </c>
      <c r="K160" s="49">
        <f t="shared" si="2"/>
        <v>-4926216</v>
      </c>
    </row>
    <row r="161" spans="1:11" hidden="1" outlineLevel="1" x14ac:dyDescent="0.25">
      <c r="A161" s="52" t="s">
        <v>143</v>
      </c>
      <c r="B161" s="49">
        <v>-12791826</v>
      </c>
      <c r="C161" s="49">
        <v>0</v>
      </c>
      <c r="D161" s="49">
        <v>0</v>
      </c>
      <c r="E161" s="49">
        <v>3733083</v>
      </c>
      <c r="F161" s="49">
        <v>1134882</v>
      </c>
      <c r="G161" s="49">
        <v>4867965</v>
      </c>
      <c r="H161" s="49">
        <v>0</v>
      </c>
      <c r="I161" s="49">
        <v>-7923861</v>
      </c>
      <c r="J161" s="49">
        <v>-7111014</v>
      </c>
      <c r="K161" s="49">
        <f t="shared" si="2"/>
        <v>-812847</v>
      </c>
    </row>
    <row r="162" spans="1:11" hidden="1" outlineLevel="1" x14ac:dyDescent="0.25">
      <c r="A162" s="52" t="s">
        <v>144</v>
      </c>
      <c r="B162" s="49">
        <v>-13425048</v>
      </c>
      <c r="C162" s="49">
        <v>0</v>
      </c>
      <c r="D162" s="49">
        <v>0</v>
      </c>
      <c r="E162" s="49">
        <v>4547458</v>
      </c>
      <c r="F162" s="49">
        <v>2123820</v>
      </c>
      <c r="G162" s="49">
        <v>6671278</v>
      </c>
      <c r="H162" s="49">
        <v>0</v>
      </c>
      <c r="I162" s="49">
        <v>-6753770</v>
      </c>
      <c r="J162" s="49">
        <v>-7030001</v>
      </c>
      <c r="K162" s="49">
        <f t="shared" si="2"/>
        <v>276231</v>
      </c>
    </row>
    <row r="163" spans="1:11" hidden="1" outlineLevel="1" x14ac:dyDescent="0.25">
      <c r="A163" s="52" t="s">
        <v>145</v>
      </c>
      <c r="B163" s="49">
        <v>-19883736</v>
      </c>
      <c r="C163" s="49">
        <v>0</v>
      </c>
      <c r="D163" s="49">
        <v>0</v>
      </c>
      <c r="E163" s="49">
        <v>5727355</v>
      </c>
      <c r="F163" s="49">
        <v>2877678</v>
      </c>
      <c r="G163" s="49">
        <v>8605033</v>
      </c>
      <c r="H163" s="49">
        <v>0</v>
      </c>
      <c r="I163" s="49">
        <v>-11278703</v>
      </c>
      <c r="J163" s="49">
        <v>-12299186</v>
      </c>
      <c r="K163" s="49">
        <f t="shared" si="2"/>
        <v>1020483</v>
      </c>
    </row>
    <row r="164" spans="1:11" hidden="1" outlineLevel="1" x14ac:dyDescent="0.25">
      <c r="A164" s="52" t="s">
        <v>146</v>
      </c>
      <c r="B164" s="49">
        <v>-25034490</v>
      </c>
      <c r="C164" s="49">
        <v>0</v>
      </c>
      <c r="D164" s="49">
        <v>0</v>
      </c>
      <c r="E164" s="49">
        <v>8143411</v>
      </c>
      <c r="F164" s="49">
        <v>3852369</v>
      </c>
      <c r="G164" s="49">
        <v>11995780</v>
      </c>
      <c r="H164" s="49">
        <v>0</v>
      </c>
      <c r="I164" s="49">
        <v>-13038710</v>
      </c>
      <c r="J164" s="49">
        <v>-15314213</v>
      </c>
      <c r="K164" s="49">
        <f t="shared" si="2"/>
        <v>2275503</v>
      </c>
    </row>
    <row r="165" spans="1:11" hidden="1" outlineLevel="1" x14ac:dyDescent="0.25">
      <c r="A165" s="52" t="s">
        <v>147</v>
      </c>
      <c r="B165" s="49">
        <v>-34709877</v>
      </c>
      <c r="C165" s="49">
        <v>0</v>
      </c>
      <c r="D165" s="49">
        <v>0</v>
      </c>
      <c r="E165" s="49">
        <v>4999043</v>
      </c>
      <c r="F165" s="49">
        <v>3688920</v>
      </c>
      <c r="G165" s="49">
        <v>8687963</v>
      </c>
      <c r="H165" s="49">
        <v>0</v>
      </c>
      <c r="I165" s="49">
        <v>-26021914</v>
      </c>
      <c r="J165" s="49">
        <v>-18494899</v>
      </c>
      <c r="K165" s="49">
        <f t="shared" si="2"/>
        <v>-7527015</v>
      </c>
    </row>
    <row r="166" spans="1:11" hidden="1" outlineLevel="1" x14ac:dyDescent="0.25">
      <c r="A166" s="52" t="s">
        <v>148</v>
      </c>
      <c r="B166" s="49">
        <v>-599544</v>
      </c>
      <c r="C166" s="49">
        <v>0</v>
      </c>
      <c r="D166" s="49">
        <v>0</v>
      </c>
      <c r="E166" s="49">
        <v>615106</v>
      </c>
      <c r="F166" s="49">
        <v>84393</v>
      </c>
      <c r="G166" s="49">
        <v>699499</v>
      </c>
      <c r="H166" s="49">
        <v>0</v>
      </c>
      <c r="I166" s="49">
        <v>99955</v>
      </c>
      <c r="J166" s="49">
        <v>1245471</v>
      </c>
      <c r="K166" s="49">
        <f t="shared" si="2"/>
        <v>-1145516</v>
      </c>
    </row>
    <row r="167" spans="1:11" hidden="1" outlineLevel="1" x14ac:dyDescent="0.25">
      <c r="A167" s="52" t="s">
        <v>149</v>
      </c>
      <c r="B167" s="49">
        <v>-113950944</v>
      </c>
      <c r="C167" s="49">
        <v>0</v>
      </c>
      <c r="D167" s="49">
        <v>0</v>
      </c>
      <c r="E167" s="49">
        <v>39227090</v>
      </c>
      <c r="F167" s="49">
        <v>15068331</v>
      </c>
      <c r="G167" s="49">
        <v>54295421</v>
      </c>
      <c r="H167" s="49">
        <v>0</v>
      </c>
      <c r="I167" s="49">
        <v>-59655523</v>
      </c>
      <c r="J167" s="49">
        <v>-63860804</v>
      </c>
      <c r="K167" s="49">
        <f t="shared" ref="K167:K224" si="3">I167-J167</f>
        <v>4205281</v>
      </c>
    </row>
    <row r="168" spans="1:11" hidden="1" outlineLevel="1" x14ac:dyDescent="0.25">
      <c r="A168" s="52" t="s">
        <v>150</v>
      </c>
      <c r="B168" s="49">
        <v>-158164785</v>
      </c>
      <c r="C168" s="49">
        <v>0</v>
      </c>
      <c r="D168" s="49">
        <v>0</v>
      </c>
      <c r="E168" s="49">
        <v>36105513</v>
      </c>
      <c r="F168" s="49">
        <v>24993270</v>
      </c>
      <c r="G168" s="49">
        <v>61098783</v>
      </c>
      <c r="H168" s="49">
        <v>0</v>
      </c>
      <c r="I168" s="49">
        <v>-97066002</v>
      </c>
      <c r="J168" s="49">
        <v>-97833394</v>
      </c>
      <c r="K168" s="49">
        <f t="shared" si="3"/>
        <v>767392</v>
      </c>
    </row>
    <row r="169" spans="1:11" hidden="1" outlineLevel="1" x14ac:dyDescent="0.25">
      <c r="A169" s="52" t="s">
        <v>151</v>
      </c>
      <c r="B169" s="49">
        <v>-83768814</v>
      </c>
      <c r="C169" s="49">
        <v>0</v>
      </c>
      <c r="D169" s="49">
        <v>0</v>
      </c>
      <c r="E169" s="49">
        <v>19728868</v>
      </c>
      <c r="F169" s="49">
        <v>19644696</v>
      </c>
      <c r="G169" s="49">
        <v>39373564</v>
      </c>
      <c r="H169" s="49">
        <v>0</v>
      </c>
      <c r="I169" s="49">
        <v>-44395250</v>
      </c>
      <c r="J169" s="49">
        <v>-49022474</v>
      </c>
      <c r="K169" s="49">
        <f t="shared" si="3"/>
        <v>4627224</v>
      </c>
    </row>
    <row r="170" spans="1:11" hidden="1" outlineLevel="1" x14ac:dyDescent="0.25">
      <c r="A170" s="52" t="s">
        <v>152</v>
      </c>
      <c r="B170" s="49">
        <v>-18766008</v>
      </c>
      <c r="C170" s="49">
        <v>0</v>
      </c>
      <c r="D170" s="49">
        <v>0</v>
      </c>
      <c r="E170" s="49">
        <v>9049099</v>
      </c>
      <c r="F170" s="49">
        <v>8119683</v>
      </c>
      <c r="G170" s="49">
        <v>17168782</v>
      </c>
      <c r="H170" s="49">
        <v>0</v>
      </c>
      <c r="I170" s="49">
        <v>-1597226</v>
      </c>
      <c r="J170" s="49">
        <v>-5455677</v>
      </c>
      <c r="K170" s="49">
        <f t="shared" si="3"/>
        <v>3858451</v>
      </c>
    </row>
    <row r="171" spans="1:11" hidden="1" outlineLevel="1" x14ac:dyDescent="0.25">
      <c r="A171" s="52" t="s">
        <v>272</v>
      </c>
      <c r="B171" s="49">
        <v>0</v>
      </c>
      <c r="C171" s="49">
        <v>0</v>
      </c>
      <c r="D171" s="49">
        <v>0</v>
      </c>
      <c r="E171" s="49">
        <v>13547</v>
      </c>
      <c r="F171" s="49">
        <v>0</v>
      </c>
      <c r="G171" s="49">
        <v>13547</v>
      </c>
      <c r="H171" s="49">
        <v>0</v>
      </c>
      <c r="I171" s="49">
        <v>13547</v>
      </c>
      <c r="J171" s="49">
        <v>0</v>
      </c>
      <c r="K171" s="49">
        <f t="shared" si="3"/>
        <v>13547</v>
      </c>
    </row>
    <row r="172" spans="1:11" hidden="1" outlineLevel="1" x14ac:dyDescent="0.25">
      <c r="A172" s="52" t="s">
        <v>153</v>
      </c>
      <c r="B172" s="49">
        <v>-8412930</v>
      </c>
      <c r="C172" s="49">
        <v>0</v>
      </c>
      <c r="D172" s="49">
        <v>0</v>
      </c>
      <c r="E172" s="49">
        <v>4660839</v>
      </c>
      <c r="F172" s="49">
        <v>1515393</v>
      </c>
      <c r="G172" s="49">
        <v>6176232</v>
      </c>
      <c r="H172" s="49">
        <v>0</v>
      </c>
      <c r="I172" s="49">
        <v>-2236698</v>
      </c>
      <c r="J172" s="49">
        <v>-2887624</v>
      </c>
      <c r="K172" s="49">
        <f t="shared" si="3"/>
        <v>650926</v>
      </c>
    </row>
    <row r="173" spans="1:11" hidden="1" outlineLevel="1" x14ac:dyDescent="0.25">
      <c r="A173" s="52" t="s">
        <v>154</v>
      </c>
      <c r="B173" s="49">
        <v>0</v>
      </c>
      <c r="C173" s="49">
        <v>0</v>
      </c>
      <c r="D173" s="49">
        <v>0</v>
      </c>
      <c r="E173" s="49">
        <v>487281</v>
      </c>
      <c r="F173" s="49">
        <v>0</v>
      </c>
      <c r="G173" s="49">
        <v>487281</v>
      </c>
      <c r="H173" s="49">
        <v>0</v>
      </c>
      <c r="I173" s="49">
        <v>487281</v>
      </c>
      <c r="J173" s="49">
        <v>0</v>
      </c>
      <c r="K173" s="49">
        <f t="shared" si="3"/>
        <v>487281</v>
      </c>
    </row>
    <row r="174" spans="1:11" hidden="1" outlineLevel="1" x14ac:dyDescent="0.25">
      <c r="A174" s="52" t="s">
        <v>155</v>
      </c>
      <c r="B174" s="49">
        <v>-11302974</v>
      </c>
      <c r="C174" s="49">
        <v>0</v>
      </c>
      <c r="D174" s="49">
        <v>0</v>
      </c>
      <c r="E174" s="49">
        <v>0</v>
      </c>
      <c r="F174" s="49">
        <v>2710458</v>
      </c>
      <c r="G174" s="49">
        <v>2710458</v>
      </c>
      <c r="H174" s="49">
        <v>0</v>
      </c>
      <c r="I174" s="49">
        <v>-8592516</v>
      </c>
      <c r="J174" s="49">
        <v>-8592521</v>
      </c>
      <c r="K174" s="49">
        <f t="shared" si="3"/>
        <v>5</v>
      </c>
    </row>
    <row r="175" spans="1:11" hidden="1" outlineLevel="1" x14ac:dyDescent="0.25">
      <c r="A175" s="52" t="s">
        <v>156</v>
      </c>
      <c r="B175" s="49">
        <v>-21806712</v>
      </c>
      <c r="C175" s="49">
        <v>0</v>
      </c>
      <c r="D175" s="49">
        <v>0</v>
      </c>
      <c r="E175" s="49">
        <v>750000</v>
      </c>
      <c r="F175" s="49">
        <v>11132748</v>
      </c>
      <c r="G175" s="49">
        <v>11882748</v>
      </c>
      <c r="H175" s="49">
        <v>0</v>
      </c>
      <c r="I175" s="49">
        <v>-9923964</v>
      </c>
      <c r="J175" s="49">
        <v>-12025564</v>
      </c>
      <c r="K175" s="49">
        <f t="shared" si="3"/>
        <v>2101600</v>
      </c>
    </row>
    <row r="176" spans="1:11" hidden="1" outlineLevel="1" x14ac:dyDescent="0.25">
      <c r="A176" s="52" t="s">
        <v>157</v>
      </c>
      <c r="B176" s="49">
        <v>0</v>
      </c>
      <c r="C176" s="49">
        <v>0</v>
      </c>
      <c r="D176" s="49">
        <v>0</v>
      </c>
      <c r="E176" s="49">
        <v>399969</v>
      </c>
      <c r="F176" s="49">
        <v>6978771</v>
      </c>
      <c r="G176" s="49">
        <v>7378740</v>
      </c>
      <c r="H176" s="49">
        <v>0</v>
      </c>
      <c r="I176" s="49">
        <v>7378740</v>
      </c>
      <c r="J176" s="49">
        <v>0</v>
      </c>
      <c r="K176" s="49">
        <f t="shared" si="3"/>
        <v>7378740</v>
      </c>
    </row>
    <row r="177" spans="1:11" hidden="1" outlineLevel="1" x14ac:dyDescent="0.25">
      <c r="A177" s="52" t="s">
        <v>158</v>
      </c>
      <c r="B177" s="49">
        <v>0</v>
      </c>
      <c r="C177" s="49">
        <v>0</v>
      </c>
      <c r="D177" s="49">
        <v>0</v>
      </c>
      <c r="E177" s="49">
        <v>1101936</v>
      </c>
      <c r="F177" s="49">
        <v>0</v>
      </c>
      <c r="G177" s="49">
        <v>1101936</v>
      </c>
      <c r="H177" s="49">
        <v>0</v>
      </c>
      <c r="I177" s="49">
        <v>1101936</v>
      </c>
      <c r="J177" s="49">
        <v>2484261</v>
      </c>
      <c r="K177" s="49">
        <f t="shared" si="3"/>
        <v>-1382325</v>
      </c>
    </row>
    <row r="178" spans="1:11" hidden="1" outlineLevel="1" x14ac:dyDescent="0.25">
      <c r="A178" s="52" t="s">
        <v>159</v>
      </c>
      <c r="B178" s="49">
        <v>-7292475</v>
      </c>
      <c r="C178" s="49">
        <v>148391</v>
      </c>
      <c r="D178" s="49">
        <v>0</v>
      </c>
      <c r="E178" s="49">
        <v>4178038</v>
      </c>
      <c r="F178" s="49">
        <v>1046115</v>
      </c>
      <c r="G178" s="49">
        <v>5372544</v>
      </c>
      <c r="H178" s="49">
        <v>0</v>
      </c>
      <c r="I178" s="49">
        <v>-1919931</v>
      </c>
      <c r="J178" s="49">
        <v>-918782</v>
      </c>
      <c r="K178" s="49">
        <f t="shared" si="3"/>
        <v>-1001149</v>
      </c>
    </row>
    <row r="179" spans="1:11" hidden="1" outlineLevel="1" x14ac:dyDescent="0.25">
      <c r="A179" s="52" t="s">
        <v>160</v>
      </c>
      <c r="B179" s="49">
        <v>-1106361</v>
      </c>
      <c r="C179" s="49">
        <v>0</v>
      </c>
      <c r="D179" s="49">
        <v>0</v>
      </c>
      <c r="E179" s="49">
        <v>214678</v>
      </c>
      <c r="F179" s="49">
        <v>677178</v>
      </c>
      <c r="G179" s="49">
        <v>891856</v>
      </c>
      <c r="H179" s="49">
        <v>0</v>
      </c>
      <c r="I179" s="49">
        <v>-214505</v>
      </c>
      <c r="J179" s="49">
        <v>139985</v>
      </c>
      <c r="K179" s="49">
        <f t="shared" si="3"/>
        <v>-354490</v>
      </c>
    </row>
    <row r="180" spans="1:11" hidden="1" outlineLevel="1" x14ac:dyDescent="0.25">
      <c r="A180" s="52" t="s">
        <v>161</v>
      </c>
      <c r="B180" s="49">
        <v>-4819185</v>
      </c>
      <c r="C180" s="49">
        <v>0</v>
      </c>
      <c r="D180" s="49">
        <v>0</v>
      </c>
      <c r="E180" s="49">
        <v>584729</v>
      </c>
      <c r="F180" s="49">
        <v>1748583</v>
      </c>
      <c r="G180" s="49">
        <v>2333312</v>
      </c>
      <c r="H180" s="49">
        <v>0</v>
      </c>
      <c r="I180" s="49">
        <v>-2485873</v>
      </c>
      <c r="J180" s="49">
        <v>-3118756</v>
      </c>
      <c r="K180" s="49">
        <f t="shared" si="3"/>
        <v>632883</v>
      </c>
    </row>
    <row r="181" spans="1:11" hidden="1" outlineLevel="1" x14ac:dyDescent="0.25">
      <c r="A181" s="52" t="s">
        <v>162</v>
      </c>
      <c r="B181" s="49">
        <v>-26256987</v>
      </c>
      <c r="C181" s="49">
        <v>0</v>
      </c>
      <c r="D181" s="49">
        <v>0</v>
      </c>
      <c r="E181" s="49">
        <v>18622006</v>
      </c>
      <c r="F181" s="49">
        <v>2883591</v>
      </c>
      <c r="G181" s="49">
        <v>21505597</v>
      </c>
      <c r="H181" s="49">
        <v>0</v>
      </c>
      <c r="I181" s="49">
        <v>-4751390</v>
      </c>
      <c r="J181" s="49">
        <v>-17002168</v>
      </c>
      <c r="K181" s="49">
        <f t="shared" si="3"/>
        <v>12250778</v>
      </c>
    </row>
    <row r="182" spans="1:11" hidden="1" outlineLevel="1" x14ac:dyDescent="0.25">
      <c r="A182" s="52" t="s">
        <v>163</v>
      </c>
      <c r="B182" s="49">
        <v>0</v>
      </c>
      <c r="C182" s="49">
        <v>0</v>
      </c>
      <c r="D182" s="49">
        <v>0</v>
      </c>
      <c r="E182" s="49">
        <v>72532</v>
      </c>
      <c r="F182" s="49">
        <v>0</v>
      </c>
      <c r="G182" s="49">
        <v>72532</v>
      </c>
      <c r="H182" s="49">
        <v>0</v>
      </c>
      <c r="I182" s="49">
        <v>72532</v>
      </c>
      <c r="J182" s="49">
        <v>72771</v>
      </c>
      <c r="K182" s="49">
        <f t="shared" si="3"/>
        <v>-239</v>
      </c>
    </row>
    <row r="183" spans="1:11" hidden="1" outlineLevel="1" x14ac:dyDescent="0.25">
      <c r="A183" s="52" t="s">
        <v>164</v>
      </c>
      <c r="B183" s="49">
        <v>-6440472</v>
      </c>
      <c r="C183" s="49">
        <v>0</v>
      </c>
      <c r="D183" s="49">
        <v>0</v>
      </c>
      <c r="E183" s="49">
        <v>5960480</v>
      </c>
      <c r="F183" s="49">
        <v>1286406</v>
      </c>
      <c r="G183" s="49">
        <v>7246886</v>
      </c>
      <c r="H183" s="49">
        <v>0</v>
      </c>
      <c r="I183" s="49">
        <v>806414</v>
      </c>
      <c r="J183" s="49">
        <v>1459044</v>
      </c>
      <c r="K183" s="49">
        <f t="shared" si="3"/>
        <v>-652630</v>
      </c>
    </row>
    <row r="184" spans="1:11" hidden="1" outlineLevel="1" x14ac:dyDescent="0.25">
      <c r="A184" s="52" t="s">
        <v>165</v>
      </c>
      <c r="B184" s="49">
        <v>-11949138</v>
      </c>
      <c r="C184" s="49">
        <v>0</v>
      </c>
      <c r="D184" s="49">
        <v>0</v>
      </c>
      <c r="E184" s="49">
        <v>0</v>
      </c>
      <c r="F184" s="49">
        <v>9214443</v>
      </c>
      <c r="G184" s="49">
        <v>9214443</v>
      </c>
      <c r="H184" s="49">
        <v>0</v>
      </c>
      <c r="I184" s="49">
        <v>-2734695</v>
      </c>
      <c r="J184" s="49">
        <v>-2734701</v>
      </c>
      <c r="K184" s="49">
        <f t="shared" si="3"/>
        <v>6</v>
      </c>
    </row>
    <row r="185" spans="1:11" hidden="1" outlineLevel="1" x14ac:dyDescent="0.25">
      <c r="A185" s="52" t="s">
        <v>166</v>
      </c>
      <c r="B185" s="49">
        <v>-118905380</v>
      </c>
      <c r="C185" s="49">
        <v>0</v>
      </c>
      <c r="D185" s="49">
        <v>0</v>
      </c>
      <c r="E185" s="49">
        <v>41382189</v>
      </c>
      <c r="F185" s="49">
        <v>19860417</v>
      </c>
      <c r="G185" s="49">
        <v>61242606</v>
      </c>
      <c r="H185" s="49">
        <v>0</v>
      </c>
      <c r="I185" s="49">
        <v>-57662774</v>
      </c>
      <c r="J185" s="49">
        <v>-68859561</v>
      </c>
      <c r="K185" s="49">
        <f t="shared" si="3"/>
        <v>11196787</v>
      </c>
    </row>
    <row r="186" spans="1:11" hidden="1" outlineLevel="1" x14ac:dyDescent="0.25">
      <c r="A186" s="52" t="s">
        <v>167</v>
      </c>
      <c r="B186" s="49">
        <v>-19473471</v>
      </c>
      <c r="C186" s="49">
        <v>0</v>
      </c>
      <c r="D186" s="49">
        <v>0</v>
      </c>
      <c r="E186" s="49">
        <v>462719</v>
      </c>
      <c r="F186" s="49">
        <v>5251671</v>
      </c>
      <c r="G186" s="49">
        <v>5714390</v>
      </c>
      <c r="H186" s="49">
        <v>0</v>
      </c>
      <c r="I186" s="49">
        <v>-13759081</v>
      </c>
      <c r="J186" s="49">
        <v>-12589274</v>
      </c>
      <c r="K186" s="49">
        <f t="shared" si="3"/>
        <v>-1169807</v>
      </c>
    </row>
    <row r="187" spans="1:11" hidden="1" outlineLevel="1" x14ac:dyDescent="0.25">
      <c r="A187" s="52" t="s">
        <v>168</v>
      </c>
      <c r="B187" s="49">
        <v>-2854350</v>
      </c>
      <c r="C187" s="49">
        <v>0</v>
      </c>
      <c r="D187" s="49">
        <v>0</v>
      </c>
      <c r="E187" s="49">
        <v>1348203</v>
      </c>
      <c r="F187" s="49">
        <v>452475</v>
      </c>
      <c r="G187" s="49">
        <v>1800678</v>
      </c>
      <c r="H187" s="49">
        <v>0</v>
      </c>
      <c r="I187" s="49">
        <v>-1053672</v>
      </c>
      <c r="J187" s="49">
        <v>-393763</v>
      </c>
      <c r="K187" s="49">
        <f t="shared" si="3"/>
        <v>-659909</v>
      </c>
    </row>
    <row r="188" spans="1:11" hidden="1" outlineLevel="1" x14ac:dyDescent="0.25">
      <c r="A188" s="52" t="s">
        <v>169</v>
      </c>
      <c r="B188" s="49">
        <v>-106596972</v>
      </c>
      <c r="C188" s="49">
        <v>0</v>
      </c>
      <c r="D188" s="49">
        <v>0</v>
      </c>
      <c r="E188" s="49">
        <v>29399985</v>
      </c>
      <c r="F188" s="49">
        <v>14448780</v>
      </c>
      <c r="G188" s="49">
        <v>43848765</v>
      </c>
      <c r="H188" s="49">
        <v>0</v>
      </c>
      <c r="I188" s="49">
        <v>-62748207</v>
      </c>
      <c r="J188" s="49">
        <v>-66611312</v>
      </c>
      <c r="K188" s="49">
        <f t="shared" si="3"/>
        <v>3863105</v>
      </c>
    </row>
    <row r="189" spans="1:11" hidden="1" outlineLevel="1" x14ac:dyDescent="0.25">
      <c r="A189" s="52" t="s">
        <v>170</v>
      </c>
      <c r="B189" s="49">
        <v>-8216865</v>
      </c>
      <c r="C189" s="49">
        <v>0</v>
      </c>
      <c r="D189" s="49">
        <v>0</v>
      </c>
      <c r="E189" s="49">
        <v>0</v>
      </c>
      <c r="F189" s="49">
        <v>3006612</v>
      </c>
      <c r="G189" s="49">
        <v>3006612</v>
      </c>
      <c r="H189" s="49">
        <v>0</v>
      </c>
      <c r="I189" s="49">
        <v>-5210253</v>
      </c>
      <c r="J189" s="49">
        <v>-5222281</v>
      </c>
      <c r="K189" s="49">
        <f t="shared" si="3"/>
        <v>12028</v>
      </c>
    </row>
    <row r="190" spans="1:11" hidden="1" outlineLevel="1" x14ac:dyDescent="0.25">
      <c r="A190" s="52" t="s">
        <v>171</v>
      </c>
      <c r="B190" s="49">
        <v>-3895200</v>
      </c>
      <c r="C190" s="49">
        <v>0</v>
      </c>
      <c r="D190" s="49">
        <v>0</v>
      </c>
      <c r="E190" s="49">
        <v>0</v>
      </c>
      <c r="F190" s="49">
        <v>2781774</v>
      </c>
      <c r="G190" s="49">
        <v>2781774</v>
      </c>
      <c r="H190" s="49">
        <v>0</v>
      </c>
      <c r="I190" s="49">
        <v>-1113426</v>
      </c>
      <c r="J190" s="49">
        <v>-1445517</v>
      </c>
      <c r="K190" s="49">
        <f t="shared" si="3"/>
        <v>332091</v>
      </c>
    </row>
    <row r="191" spans="1:11" hidden="1" outlineLevel="1" x14ac:dyDescent="0.25">
      <c r="A191" s="52" t="s">
        <v>172</v>
      </c>
      <c r="B191" s="49">
        <v>-2412783</v>
      </c>
      <c r="C191" s="49">
        <v>0</v>
      </c>
      <c r="D191" s="49">
        <v>0</v>
      </c>
      <c r="E191" s="49">
        <v>0</v>
      </c>
      <c r="F191" s="49">
        <v>1186668</v>
      </c>
      <c r="G191" s="49">
        <v>1186668</v>
      </c>
      <c r="H191" s="49">
        <v>0</v>
      </c>
      <c r="I191" s="49">
        <v>-1226115</v>
      </c>
      <c r="J191" s="49">
        <v>-1228562</v>
      </c>
      <c r="K191" s="49">
        <f t="shared" si="3"/>
        <v>2447</v>
      </c>
    </row>
    <row r="192" spans="1:11" hidden="1" outlineLevel="1" x14ac:dyDescent="0.25">
      <c r="A192" s="52" t="s">
        <v>173</v>
      </c>
      <c r="B192" s="49">
        <v>-24310328</v>
      </c>
      <c r="C192" s="49">
        <v>0</v>
      </c>
      <c r="D192" s="49">
        <v>0</v>
      </c>
      <c r="E192" s="49">
        <v>18680080</v>
      </c>
      <c r="F192" s="49">
        <v>3130929</v>
      </c>
      <c r="G192" s="49">
        <v>21811009</v>
      </c>
      <c r="H192" s="49">
        <v>0</v>
      </c>
      <c r="I192" s="49">
        <v>-2499319</v>
      </c>
      <c r="J192" s="49">
        <v>83887</v>
      </c>
      <c r="K192" s="49">
        <f t="shared" si="3"/>
        <v>-2583206</v>
      </c>
    </row>
    <row r="193" spans="1:11" hidden="1" outlineLevel="1" x14ac:dyDescent="0.25">
      <c r="A193" s="52" t="s">
        <v>174</v>
      </c>
      <c r="B193" s="49">
        <v>-7684794</v>
      </c>
      <c r="C193" s="49">
        <v>0</v>
      </c>
      <c r="D193" s="49">
        <v>0</v>
      </c>
      <c r="E193" s="49">
        <v>12324960</v>
      </c>
      <c r="F193" s="49">
        <v>0</v>
      </c>
      <c r="G193" s="49">
        <v>12324960</v>
      </c>
      <c r="H193" s="49">
        <v>0</v>
      </c>
      <c r="I193" s="49">
        <v>4640166</v>
      </c>
      <c r="J193" s="49">
        <v>4481568</v>
      </c>
      <c r="K193" s="49">
        <f t="shared" si="3"/>
        <v>158598</v>
      </c>
    </row>
    <row r="194" spans="1:11" hidden="1" outlineLevel="1" x14ac:dyDescent="0.25">
      <c r="A194" s="52" t="s">
        <v>175</v>
      </c>
      <c r="B194" s="49">
        <v>-17250534</v>
      </c>
      <c r="C194" s="49">
        <v>0</v>
      </c>
      <c r="D194" s="49">
        <v>0</v>
      </c>
      <c r="E194" s="49">
        <v>5231056</v>
      </c>
      <c r="F194" s="49">
        <v>5025384</v>
      </c>
      <c r="G194" s="49">
        <v>10256440</v>
      </c>
      <c r="H194" s="49">
        <v>7790247</v>
      </c>
      <c r="I194" s="49">
        <v>796153</v>
      </c>
      <c r="J194" s="49">
        <v>-747150</v>
      </c>
      <c r="K194" s="49">
        <f t="shared" si="3"/>
        <v>1543303</v>
      </c>
    </row>
    <row r="195" spans="1:11" hidden="1" outlineLevel="1" x14ac:dyDescent="0.25">
      <c r="A195" s="52" t="s">
        <v>176</v>
      </c>
      <c r="B195" s="49">
        <v>-23347008</v>
      </c>
      <c r="C195" s="49">
        <v>0</v>
      </c>
      <c r="D195" s="49">
        <v>0</v>
      </c>
      <c r="E195" s="49">
        <v>1187821</v>
      </c>
      <c r="F195" s="49">
        <v>6801399</v>
      </c>
      <c r="G195" s="49">
        <v>7989220</v>
      </c>
      <c r="H195" s="49">
        <v>8306253</v>
      </c>
      <c r="I195" s="49">
        <v>-7051535</v>
      </c>
      <c r="J195" s="49">
        <v>-5986362</v>
      </c>
      <c r="K195" s="49">
        <f t="shared" si="3"/>
        <v>-1065173</v>
      </c>
    </row>
    <row r="196" spans="1:11" hidden="1" outlineLevel="1" x14ac:dyDescent="0.25">
      <c r="A196" s="52" t="s">
        <v>177</v>
      </c>
      <c r="B196" s="49">
        <v>0</v>
      </c>
      <c r="C196" s="49">
        <v>0</v>
      </c>
      <c r="D196" s="49">
        <v>0</v>
      </c>
      <c r="E196" s="49">
        <v>1215001</v>
      </c>
      <c r="F196" s="49">
        <v>0</v>
      </c>
      <c r="G196" s="49">
        <v>1215001</v>
      </c>
      <c r="H196" s="49">
        <v>413706000</v>
      </c>
      <c r="I196" s="49">
        <v>414921001</v>
      </c>
      <c r="J196" s="49">
        <v>750661501</v>
      </c>
      <c r="K196" s="49">
        <f t="shared" si="3"/>
        <v>-335740500</v>
      </c>
    </row>
    <row r="197" spans="1:11" s="50" customFormat="1" collapsed="1" x14ac:dyDescent="0.25">
      <c r="A197" s="50" t="s">
        <v>178</v>
      </c>
      <c r="B197" s="51">
        <v>-58183436</v>
      </c>
      <c r="C197" s="51">
        <v>54898333</v>
      </c>
      <c r="D197" s="51">
        <v>0</v>
      </c>
      <c r="E197" s="51">
        <v>19535174</v>
      </c>
      <c r="F197" s="51">
        <v>4856670</v>
      </c>
      <c r="G197" s="51">
        <v>79290177</v>
      </c>
      <c r="H197" s="51">
        <v>0</v>
      </c>
      <c r="I197" s="51">
        <v>21106741</v>
      </c>
      <c r="J197" s="51">
        <v>13882434</v>
      </c>
      <c r="K197" s="51">
        <f t="shared" si="3"/>
        <v>7224307</v>
      </c>
    </row>
    <row r="198" spans="1:11" hidden="1" outlineLevel="1" x14ac:dyDescent="0.25">
      <c r="A198" s="52" t="s">
        <v>179</v>
      </c>
      <c r="B198" s="49">
        <v>-41777335</v>
      </c>
      <c r="C198" s="49">
        <v>18512546</v>
      </c>
      <c r="D198" s="49">
        <v>0</v>
      </c>
      <c r="E198" s="49">
        <v>12799387</v>
      </c>
      <c r="F198" s="49">
        <v>0</v>
      </c>
      <c r="G198" s="49">
        <v>31311933</v>
      </c>
      <c r="H198" s="49">
        <v>0</v>
      </c>
      <c r="I198" s="49">
        <v>-10465402</v>
      </c>
      <c r="J198" s="49">
        <v>-10842077</v>
      </c>
      <c r="K198" s="49">
        <f t="shared" si="3"/>
        <v>376675</v>
      </c>
    </row>
    <row r="199" spans="1:11" hidden="1" outlineLevel="1" x14ac:dyDescent="0.25">
      <c r="A199" s="52" t="s">
        <v>273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f t="shared" si="3"/>
        <v>0</v>
      </c>
    </row>
    <row r="200" spans="1:11" hidden="1" outlineLevel="1" x14ac:dyDescent="0.25">
      <c r="A200" s="52" t="s">
        <v>180</v>
      </c>
      <c r="B200" s="49">
        <v>-7757730</v>
      </c>
      <c r="C200" s="49">
        <v>29964570</v>
      </c>
      <c r="D200" s="49">
        <v>0</v>
      </c>
      <c r="E200" s="49">
        <v>0</v>
      </c>
      <c r="F200" s="49">
        <v>0</v>
      </c>
      <c r="G200" s="49">
        <v>29964570</v>
      </c>
      <c r="H200" s="49">
        <v>0</v>
      </c>
      <c r="I200" s="49">
        <v>22206840</v>
      </c>
      <c r="J200" s="49">
        <v>13722089</v>
      </c>
      <c r="K200" s="49">
        <f t="shared" si="3"/>
        <v>8484751</v>
      </c>
    </row>
    <row r="201" spans="1:11" hidden="1" outlineLevel="1" x14ac:dyDescent="0.25">
      <c r="A201" s="52" t="s">
        <v>181</v>
      </c>
      <c r="B201" s="49">
        <v>-3664025</v>
      </c>
      <c r="C201" s="49">
        <v>6421217</v>
      </c>
      <c r="D201" s="49">
        <v>0</v>
      </c>
      <c r="E201" s="49">
        <v>1113167</v>
      </c>
      <c r="F201" s="49">
        <v>0</v>
      </c>
      <c r="G201" s="49">
        <v>7534384</v>
      </c>
      <c r="H201" s="49">
        <v>0</v>
      </c>
      <c r="I201" s="49">
        <v>3870359</v>
      </c>
      <c r="J201" s="49">
        <v>3651113</v>
      </c>
      <c r="K201" s="49">
        <f t="shared" si="3"/>
        <v>219246</v>
      </c>
    </row>
    <row r="202" spans="1:11" hidden="1" outlineLevel="1" x14ac:dyDescent="0.25">
      <c r="A202" s="52" t="s">
        <v>182</v>
      </c>
      <c r="B202" s="49">
        <v>-2245621</v>
      </c>
      <c r="C202" s="49">
        <v>0</v>
      </c>
      <c r="D202" s="49">
        <v>0</v>
      </c>
      <c r="E202" s="49">
        <v>1185583</v>
      </c>
      <c r="F202" s="49">
        <v>2417373</v>
      </c>
      <c r="G202" s="49">
        <v>3602956</v>
      </c>
      <c r="H202" s="49">
        <v>0</v>
      </c>
      <c r="I202" s="49">
        <v>1357335</v>
      </c>
      <c r="J202" s="49">
        <v>1992069</v>
      </c>
      <c r="K202" s="49">
        <f t="shared" si="3"/>
        <v>-634734</v>
      </c>
    </row>
    <row r="203" spans="1:11" hidden="1" outlineLevel="1" x14ac:dyDescent="0.25">
      <c r="A203" s="52" t="s">
        <v>183</v>
      </c>
      <c r="B203" s="49">
        <v>-2738725</v>
      </c>
      <c r="C203" s="49">
        <v>0</v>
      </c>
      <c r="D203" s="49">
        <v>0</v>
      </c>
      <c r="E203" s="49">
        <v>4437037</v>
      </c>
      <c r="F203" s="49">
        <v>2439297</v>
      </c>
      <c r="G203" s="49">
        <v>6876334</v>
      </c>
      <c r="H203" s="49">
        <v>0</v>
      </c>
      <c r="I203" s="49">
        <v>4137609</v>
      </c>
      <c r="J203" s="49">
        <v>5359240</v>
      </c>
      <c r="K203" s="49">
        <f t="shared" si="3"/>
        <v>-1221631</v>
      </c>
    </row>
    <row r="204" spans="1:11" s="48" customFormat="1" ht="16.5" collapsed="1" thickBot="1" x14ac:dyDescent="0.3">
      <c r="A204" s="52"/>
      <c r="B204" s="49"/>
      <c r="C204" s="49"/>
      <c r="D204" s="49"/>
      <c r="E204" s="49"/>
      <c r="G204" s="54" t="s">
        <v>220</v>
      </c>
      <c r="H204" s="49"/>
      <c r="I204" s="55">
        <f>I6+I11+I39+I41+I67+I80+I99+I103+I108+I117+I126+I136+I139+I152+I157+I197</f>
        <v>-441179082</v>
      </c>
      <c r="J204" s="55">
        <f>J6+J11+J39+J41+J67+J80+J99+J103+J108+J117+J126+J136+J139+J152+J157+J197</f>
        <v>-127165054</v>
      </c>
      <c r="K204" s="55">
        <f>K6+K11+K39+K41+K67+K80+K99+K103+K108+K117+K126+K136+K139+K152+K157+K197</f>
        <v>-314014028</v>
      </c>
    </row>
    <row r="205" spans="1:11" s="48" customFormat="1" ht="10.5" customHeight="1" thickTop="1" x14ac:dyDescent="0.25">
      <c r="A205" s="52"/>
      <c r="B205" s="49"/>
      <c r="C205" s="49"/>
      <c r="D205" s="49"/>
      <c r="E205" s="49"/>
      <c r="F205" s="49"/>
      <c r="G205" s="49"/>
      <c r="H205" s="49"/>
      <c r="I205" s="49"/>
      <c r="J205" s="49"/>
      <c r="K205" s="49"/>
    </row>
    <row r="206" spans="1:11" s="50" customFormat="1" x14ac:dyDescent="0.25">
      <c r="A206" s="50" t="s">
        <v>184</v>
      </c>
      <c r="B206" s="51">
        <v>-139016261</v>
      </c>
      <c r="C206" s="51">
        <v>21850748</v>
      </c>
      <c r="D206" s="51">
        <v>0</v>
      </c>
      <c r="E206" s="51">
        <v>86445673</v>
      </c>
      <c r="F206" s="51">
        <v>4089087</v>
      </c>
      <c r="G206" s="51">
        <v>112385508</v>
      </c>
      <c r="H206" s="51">
        <v>0</v>
      </c>
      <c r="I206" s="51">
        <v>-26630753</v>
      </c>
      <c r="J206" s="51">
        <v>-29128752</v>
      </c>
      <c r="K206" s="51">
        <f t="shared" si="3"/>
        <v>2497999</v>
      </c>
    </row>
    <row r="207" spans="1:11" hidden="1" outlineLevel="1" x14ac:dyDescent="0.25">
      <c r="A207" s="52" t="s">
        <v>185</v>
      </c>
      <c r="B207" s="49">
        <v>-129687167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-129687167</v>
      </c>
      <c r="J207" s="49">
        <v>-131999997</v>
      </c>
      <c r="K207" s="49">
        <f t="shared" si="3"/>
        <v>2312830</v>
      </c>
    </row>
    <row r="208" spans="1:11" hidden="1" outlineLevel="1" x14ac:dyDescent="0.25">
      <c r="A208" s="52" t="s">
        <v>186</v>
      </c>
      <c r="B208" s="49">
        <v>0</v>
      </c>
      <c r="C208" s="49">
        <v>0</v>
      </c>
      <c r="D208" s="49">
        <v>0</v>
      </c>
      <c r="E208" s="49">
        <v>39555002</v>
      </c>
      <c r="F208" s="49">
        <v>0</v>
      </c>
      <c r="G208" s="49">
        <v>39555002</v>
      </c>
      <c r="H208" s="49">
        <v>0</v>
      </c>
      <c r="I208" s="49">
        <v>39555002</v>
      </c>
      <c r="J208" s="49">
        <v>37281257</v>
      </c>
      <c r="K208" s="49">
        <f t="shared" si="3"/>
        <v>2273745</v>
      </c>
    </row>
    <row r="209" spans="1:11" hidden="1" outlineLevel="1" x14ac:dyDescent="0.25">
      <c r="A209" s="52" t="s">
        <v>187</v>
      </c>
      <c r="B209" s="49">
        <v>0</v>
      </c>
      <c r="C209" s="49">
        <v>0</v>
      </c>
      <c r="D209" s="49">
        <v>0</v>
      </c>
      <c r="E209" s="49">
        <v>36165150</v>
      </c>
      <c r="F209" s="49">
        <v>0</v>
      </c>
      <c r="G209" s="49">
        <v>36165150</v>
      </c>
      <c r="H209" s="49">
        <v>0</v>
      </c>
      <c r="I209" s="49">
        <v>36165150</v>
      </c>
      <c r="J209" s="49">
        <v>37300000</v>
      </c>
      <c r="K209" s="49">
        <f t="shared" si="3"/>
        <v>-1134850</v>
      </c>
    </row>
    <row r="210" spans="1:11" hidden="1" outlineLevel="1" x14ac:dyDescent="0.25">
      <c r="A210" s="52" t="s">
        <v>188</v>
      </c>
      <c r="B210" s="49">
        <v>-9329094</v>
      </c>
      <c r="C210" s="49">
        <v>21850748</v>
      </c>
      <c r="D210" s="49">
        <v>0</v>
      </c>
      <c r="E210" s="49">
        <v>10725521</v>
      </c>
      <c r="F210" s="49">
        <v>0</v>
      </c>
      <c r="G210" s="49">
        <v>32576269</v>
      </c>
      <c r="H210" s="49">
        <v>0</v>
      </c>
      <c r="I210" s="49">
        <v>23247175</v>
      </c>
      <c r="J210" s="49">
        <v>24608988</v>
      </c>
      <c r="K210" s="49">
        <f t="shared" si="3"/>
        <v>-1361813</v>
      </c>
    </row>
    <row r="211" spans="1:11" hidden="1" outlineLevel="1" x14ac:dyDescent="0.25">
      <c r="A211" s="52" t="s">
        <v>274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f t="shared" si="3"/>
        <v>0</v>
      </c>
    </row>
    <row r="212" spans="1:11" hidden="1" outlineLevel="1" x14ac:dyDescent="0.25">
      <c r="A212" s="52" t="s">
        <v>275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f t="shared" si="3"/>
        <v>0</v>
      </c>
    </row>
    <row r="213" spans="1:11" hidden="1" outlineLevel="1" x14ac:dyDescent="0.25">
      <c r="A213" s="52" t="s">
        <v>189</v>
      </c>
      <c r="B213" s="49">
        <v>0</v>
      </c>
      <c r="C213" s="49">
        <v>0</v>
      </c>
      <c r="D213" s="49">
        <v>0</v>
      </c>
      <c r="E213" s="49">
        <v>0</v>
      </c>
      <c r="F213" s="49">
        <v>4089087</v>
      </c>
      <c r="G213" s="49">
        <v>4089087</v>
      </c>
      <c r="H213" s="49">
        <v>0</v>
      </c>
      <c r="I213" s="49">
        <v>4089087</v>
      </c>
      <c r="J213" s="49">
        <v>3681000</v>
      </c>
      <c r="K213" s="49">
        <f t="shared" si="3"/>
        <v>408087</v>
      </c>
    </row>
    <row r="214" spans="1:11" s="50" customFormat="1" collapsed="1" x14ac:dyDescent="0.25">
      <c r="A214" s="50" t="s">
        <v>190</v>
      </c>
      <c r="B214" s="51">
        <v>-283735037</v>
      </c>
      <c r="C214" s="51">
        <v>0</v>
      </c>
      <c r="D214" s="51">
        <v>0</v>
      </c>
      <c r="E214" s="51">
        <v>195699471</v>
      </c>
      <c r="F214" s="51">
        <v>10830771</v>
      </c>
      <c r="G214" s="51">
        <v>206530242</v>
      </c>
      <c r="H214" s="51">
        <v>-1186225</v>
      </c>
      <c r="I214" s="51">
        <v>-78391020</v>
      </c>
      <c r="J214" s="51">
        <v>-32353576</v>
      </c>
      <c r="K214" s="51">
        <f t="shared" si="3"/>
        <v>-46037444</v>
      </c>
    </row>
    <row r="215" spans="1:11" hidden="1" outlineLevel="1" x14ac:dyDescent="0.25">
      <c r="A215" s="52" t="s">
        <v>191</v>
      </c>
      <c r="B215" s="49">
        <v>-283735037</v>
      </c>
      <c r="C215" s="49">
        <v>0</v>
      </c>
      <c r="D215" s="49">
        <v>0</v>
      </c>
      <c r="E215" s="49">
        <v>1220991</v>
      </c>
      <c r="F215" s="49">
        <v>0</v>
      </c>
      <c r="G215" s="49">
        <v>1220991</v>
      </c>
      <c r="H215" s="49">
        <v>48</v>
      </c>
      <c r="I215" s="49">
        <v>-282513998</v>
      </c>
      <c r="J215" s="49">
        <v>-267200000</v>
      </c>
      <c r="K215" s="49">
        <f t="shared" si="3"/>
        <v>-15313998</v>
      </c>
    </row>
    <row r="216" spans="1:11" hidden="1" outlineLevel="1" x14ac:dyDescent="0.25">
      <c r="A216" s="52" t="s">
        <v>192</v>
      </c>
      <c r="B216" s="49">
        <v>0</v>
      </c>
      <c r="C216" s="49">
        <v>0</v>
      </c>
      <c r="D216" s="49">
        <v>0</v>
      </c>
      <c r="E216" s="49">
        <v>54709472</v>
      </c>
      <c r="F216" s="49">
        <v>0</v>
      </c>
      <c r="G216" s="49">
        <v>54709472</v>
      </c>
      <c r="H216" s="49">
        <v>0</v>
      </c>
      <c r="I216" s="49">
        <v>54709472</v>
      </c>
      <c r="J216" s="49">
        <v>69173702</v>
      </c>
      <c r="K216" s="49">
        <f t="shared" si="3"/>
        <v>-14464230</v>
      </c>
    </row>
    <row r="217" spans="1:11" hidden="1" outlineLevel="1" x14ac:dyDescent="0.25">
      <c r="A217" s="52" t="s">
        <v>193</v>
      </c>
      <c r="B217" s="49">
        <v>0</v>
      </c>
      <c r="C217" s="49">
        <v>0</v>
      </c>
      <c r="D217" s="49">
        <v>0</v>
      </c>
      <c r="E217" s="49">
        <v>124853881</v>
      </c>
      <c r="F217" s="49">
        <v>0</v>
      </c>
      <c r="G217" s="49">
        <v>124853881</v>
      </c>
      <c r="H217" s="49">
        <v>0</v>
      </c>
      <c r="I217" s="49">
        <v>124853881</v>
      </c>
      <c r="J217" s="49">
        <v>137000000</v>
      </c>
      <c r="K217" s="49">
        <f t="shared" si="3"/>
        <v>-12146119</v>
      </c>
    </row>
    <row r="218" spans="1:11" hidden="1" outlineLevel="1" x14ac:dyDescent="0.25">
      <c r="A218" s="52" t="s">
        <v>194</v>
      </c>
      <c r="B218" s="49">
        <v>0</v>
      </c>
      <c r="C218" s="49">
        <v>0</v>
      </c>
      <c r="D218" s="49">
        <v>0</v>
      </c>
      <c r="E218" s="49">
        <v>13621565</v>
      </c>
      <c r="F218" s="49">
        <v>0</v>
      </c>
      <c r="G218" s="49">
        <v>13621565</v>
      </c>
      <c r="H218" s="49">
        <v>0</v>
      </c>
      <c r="I218" s="49">
        <v>13621565</v>
      </c>
      <c r="J218" s="49">
        <v>16892091</v>
      </c>
      <c r="K218" s="49">
        <f t="shared" si="3"/>
        <v>-3270526</v>
      </c>
    </row>
    <row r="219" spans="1:11" hidden="1" outlineLevel="1" x14ac:dyDescent="0.25">
      <c r="A219" s="52" t="s">
        <v>195</v>
      </c>
      <c r="B219" s="49">
        <v>0</v>
      </c>
      <c r="C219" s="49">
        <v>0</v>
      </c>
      <c r="D219" s="49">
        <v>0</v>
      </c>
      <c r="E219" s="49">
        <v>961640</v>
      </c>
      <c r="F219" s="49">
        <v>0</v>
      </c>
      <c r="G219" s="49">
        <v>961640</v>
      </c>
      <c r="H219" s="49">
        <v>0</v>
      </c>
      <c r="I219" s="49">
        <v>961640</v>
      </c>
      <c r="J219" s="49">
        <v>3455991</v>
      </c>
      <c r="K219" s="49">
        <f t="shared" si="3"/>
        <v>-2494351</v>
      </c>
    </row>
    <row r="220" spans="1:11" hidden="1" outlineLevel="1" x14ac:dyDescent="0.25">
      <c r="A220" s="52" t="s">
        <v>269</v>
      </c>
      <c r="B220" s="49">
        <v>0</v>
      </c>
      <c r="C220" s="49">
        <v>0</v>
      </c>
      <c r="D220" s="49">
        <v>0</v>
      </c>
      <c r="E220" s="49">
        <v>57125</v>
      </c>
      <c r="F220" s="49">
        <v>0</v>
      </c>
      <c r="G220" s="49">
        <v>57125</v>
      </c>
      <c r="H220" s="49">
        <v>0</v>
      </c>
      <c r="I220" s="49">
        <v>57125</v>
      </c>
      <c r="J220" s="49">
        <v>0</v>
      </c>
      <c r="K220" s="49">
        <f t="shared" si="3"/>
        <v>57125</v>
      </c>
    </row>
    <row r="221" spans="1:11" hidden="1" outlineLevel="1" x14ac:dyDescent="0.25">
      <c r="A221" s="52" t="s">
        <v>196</v>
      </c>
      <c r="B221" s="49">
        <v>0</v>
      </c>
      <c r="C221" s="49">
        <v>0</v>
      </c>
      <c r="D221" s="49">
        <v>0</v>
      </c>
      <c r="E221" s="49">
        <v>274522</v>
      </c>
      <c r="F221" s="49">
        <v>0</v>
      </c>
      <c r="G221" s="49">
        <v>274522</v>
      </c>
      <c r="H221" s="49">
        <v>-1578275</v>
      </c>
      <c r="I221" s="49">
        <v>-1303753</v>
      </c>
      <c r="J221" s="49">
        <v>-1530000</v>
      </c>
      <c r="K221" s="49">
        <f t="shared" si="3"/>
        <v>226247</v>
      </c>
    </row>
    <row r="222" spans="1:11" hidden="1" outlineLevel="1" x14ac:dyDescent="0.25">
      <c r="A222" s="52" t="s">
        <v>197</v>
      </c>
      <c r="B222" s="49">
        <v>0</v>
      </c>
      <c r="C222" s="49">
        <v>0</v>
      </c>
      <c r="D222" s="49">
        <v>0</v>
      </c>
      <c r="E222" s="49">
        <v>275</v>
      </c>
      <c r="F222" s="49">
        <v>0</v>
      </c>
      <c r="G222" s="49">
        <v>275</v>
      </c>
      <c r="H222" s="49">
        <v>392002</v>
      </c>
      <c r="I222" s="49">
        <v>392277</v>
      </c>
      <c r="J222" s="49">
        <v>0</v>
      </c>
      <c r="K222" s="49">
        <f t="shared" si="3"/>
        <v>392277</v>
      </c>
    </row>
    <row r="223" spans="1:11" hidden="1" outlineLevel="1" x14ac:dyDescent="0.25">
      <c r="A223" s="52" t="s">
        <v>276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f t="shared" si="3"/>
        <v>0</v>
      </c>
    </row>
    <row r="224" spans="1:11" hidden="1" outlineLevel="1" x14ac:dyDescent="0.25">
      <c r="A224" s="52" t="s">
        <v>198</v>
      </c>
      <c r="B224" s="49">
        <v>0</v>
      </c>
      <c r="C224" s="49">
        <v>0</v>
      </c>
      <c r="D224" s="49">
        <v>0</v>
      </c>
      <c r="E224" s="49">
        <v>0</v>
      </c>
      <c r="F224" s="49">
        <v>10830771</v>
      </c>
      <c r="G224" s="49">
        <v>10830771</v>
      </c>
      <c r="H224" s="49">
        <v>0</v>
      </c>
      <c r="I224" s="49">
        <v>10830771</v>
      </c>
      <c r="J224" s="49">
        <v>9854640</v>
      </c>
      <c r="K224" s="49">
        <f t="shared" si="3"/>
        <v>976131</v>
      </c>
    </row>
    <row r="225" spans="1:11" s="50" customFormat="1" collapsed="1" x14ac:dyDescent="0.25">
      <c r="A225" s="50" t="s">
        <v>199</v>
      </c>
      <c r="B225" s="51">
        <v>-31475319</v>
      </c>
      <c r="C225" s="51">
        <v>0</v>
      </c>
      <c r="D225" s="51">
        <v>0</v>
      </c>
      <c r="E225" s="51">
        <v>25002833</v>
      </c>
      <c r="F225" s="51">
        <v>6926381</v>
      </c>
      <c r="G225" s="51">
        <v>31929214</v>
      </c>
      <c r="H225" s="51">
        <v>7243029</v>
      </c>
      <c r="I225" s="51">
        <v>7696924</v>
      </c>
      <c r="J225" s="51">
        <v>11011126</v>
      </c>
      <c r="K225" s="51">
        <f t="shared" ref="K225:K236" si="4">I225-J225</f>
        <v>-3314202</v>
      </c>
    </row>
    <row r="226" spans="1:11" s="50" customFormat="1" x14ac:dyDescent="0.25">
      <c r="A226" s="50" t="s">
        <v>200</v>
      </c>
      <c r="B226" s="51">
        <v>-16822088</v>
      </c>
      <c r="C226" s="51">
        <v>0</v>
      </c>
      <c r="D226" s="51">
        <v>0</v>
      </c>
      <c r="E226" s="51">
        <v>22856356</v>
      </c>
      <c r="F226" s="51">
        <v>150877</v>
      </c>
      <c r="G226" s="51">
        <v>23007233</v>
      </c>
      <c r="H226" s="51">
        <v>2694615</v>
      </c>
      <c r="I226" s="51">
        <v>8879760</v>
      </c>
      <c r="J226" s="51">
        <v>2637795</v>
      </c>
      <c r="K226" s="51">
        <f t="shared" si="4"/>
        <v>6241965</v>
      </c>
    </row>
    <row r="227" spans="1:11" hidden="1" outlineLevel="1" x14ac:dyDescent="0.25">
      <c r="A227" s="52" t="s">
        <v>201</v>
      </c>
      <c r="B227" s="49">
        <v>0</v>
      </c>
      <c r="C227" s="49">
        <v>0</v>
      </c>
      <c r="D227" s="49">
        <v>0</v>
      </c>
      <c r="E227" s="49">
        <v>0</v>
      </c>
      <c r="F227" s="49">
        <v>150877</v>
      </c>
      <c r="G227" s="49">
        <v>150877</v>
      </c>
      <c r="H227" s="49">
        <v>0</v>
      </c>
      <c r="I227" s="49">
        <v>150877</v>
      </c>
      <c r="J227" s="49">
        <v>611730</v>
      </c>
      <c r="K227" s="49">
        <f t="shared" si="4"/>
        <v>-460853</v>
      </c>
    </row>
    <row r="228" spans="1:11" hidden="1" outlineLevel="1" x14ac:dyDescent="0.25">
      <c r="A228" s="52" t="s">
        <v>202</v>
      </c>
      <c r="B228" s="49">
        <v>-16822088</v>
      </c>
      <c r="C228" s="49">
        <v>0</v>
      </c>
      <c r="D228" s="49">
        <v>0</v>
      </c>
      <c r="E228" s="49">
        <v>22856356</v>
      </c>
      <c r="F228" s="49">
        <v>0</v>
      </c>
      <c r="G228" s="49">
        <v>22856356</v>
      </c>
      <c r="H228" s="49">
        <v>0</v>
      </c>
      <c r="I228" s="49">
        <v>6034268</v>
      </c>
      <c r="J228" s="49">
        <v>-2181444</v>
      </c>
      <c r="K228" s="49">
        <f t="shared" si="4"/>
        <v>8215712</v>
      </c>
    </row>
    <row r="229" spans="1:11" hidden="1" outlineLevel="1" x14ac:dyDescent="0.25">
      <c r="A229" s="52" t="s">
        <v>203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2694615</v>
      </c>
      <c r="I229" s="49">
        <v>2694615</v>
      </c>
      <c r="J229" s="49">
        <v>4207509</v>
      </c>
      <c r="K229" s="49">
        <f t="shared" si="4"/>
        <v>-1512894</v>
      </c>
    </row>
    <row r="230" spans="1:11" s="50" customFormat="1" collapsed="1" x14ac:dyDescent="0.25">
      <c r="A230" s="50" t="s">
        <v>204</v>
      </c>
      <c r="B230" s="51">
        <v>-166122830</v>
      </c>
      <c r="C230" s="51">
        <v>0</v>
      </c>
      <c r="D230" s="51">
        <v>0</v>
      </c>
      <c r="E230" s="51">
        <v>43326890</v>
      </c>
      <c r="F230" s="51">
        <v>18329103</v>
      </c>
      <c r="G230" s="51">
        <v>61655993</v>
      </c>
      <c r="H230" s="51">
        <v>27736186</v>
      </c>
      <c r="I230" s="51">
        <v>-76730651</v>
      </c>
      <c r="J230" s="51">
        <v>-65838112</v>
      </c>
      <c r="K230" s="51">
        <f t="shared" si="4"/>
        <v>-10892539</v>
      </c>
    </row>
    <row r="231" spans="1:11" hidden="1" outlineLevel="1" x14ac:dyDescent="0.25">
      <c r="A231" s="52" t="s">
        <v>205</v>
      </c>
      <c r="B231" s="49">
        <v>-166122830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-166122830</v>
      </c>
      <c r="J231" s="49">
        <v>-162750002</v>
      </c>
      <c r="K231" s="49">
        <f t="shared" si="4"/>
        <v>-3372828</v>
      </c>
    </row>
    <row r="232" spans="1:11" hidden="1" outlineLevel="1" x14ac:dyDescent="0.25">
      <c r="A232" s="52" t="s">
        <v>206</v>
      </c>
      <c r="B232" s="49">
        <v>0</v>
      </c>
      <c r="C232" s="49">
        <v>0</v>
      </c>
      <c r="D232" s="49">
        <v>0</v>
      </c>
      <c r="E232" s="49">
        <v>35577071</v>
      </c>
      <c r="F232" s="49">
        <v>0</v>
      </c>
      <c r="G232" s="49">
        <v>35577071</v>
      </c>
      <c r="H232" s="49">
        <v>0</v>
      </c>
      <c r="I232" s="49">
        <v>35577071</v>
      </c>
      <c r="J232" s="49">
        <v>34851180</v>
      </c>
      <c r="K232" s="49">
        <f t="shared" si="4"/>
        <v>725891</v>
      </c>
    </row>
    <row r="233" spans="1:11" hidden="1" outlineLevel="1" x14ac:dyDescent="0.25">
      <c r="A233" s="52" t="s">
        <v>207</v>
      </c>
      <c r="B233" s="49">
        <v>0</v>
      </c>
      <c r="C233" s="49">
        <v>0</v>
      </c>
      <c r="D233" s="49">
        <v>0</v>
      </c>
      <c r="E233" s="49">
        <v>2590787</v>
      </c>
      <c r="F233" s="49">
        <v>0</v>
      </c>
      <c r="G233" s="49">
        <v>2590787</v>
      </c>
      <c r="H233" s="49">
        <v>0</v>
      </c>
      <c r="I233" s="49">
        <v>2590787</v>
      </c>
      <c r="J233" s="49">
        <v>1243000</v>
      </c>
      <c r="K233" s="49">
        <f t="shared" si="4"/>
        <v>1347787</v>
      </c>
    </row>
    <row r="234" spans="1:11" hidden="1" outlineLevel="1" x14ac:dyDescent="0.25">
      <c r="A234" s="52" t="s">
        <v>208</v>
      </c>
      <c r="B234" s="49">
        <v>0</v>
      </c>
      <c r="C234" s="49">
        <v>0</v>
      </c>
      <c r="D234" s="49">
        <v>0</v>
      </c>
      <c r="E234" s="49">
        <v>5159032</v>
      </c>
      <c r="F234" s="49">
        <v>0</v>
      </c>
      <c r="G234" s="49">
        <v>5159032</v>
      </c>
      <c r="H234" s="49">
        <v>0</v>
      </c>
      <c r="I234" s="49">
        <v>5159032</v>
      </c>
      <c r="J234" s="49">
        <v>5313000</v>
      </c>
      <c r="K234" s="49">
        <f t="shared" si="4"/>
        <v>-153968</v>
      </c>
    </row>
    <row r="235" spans="1:11" hidden="1" outlineLevel="1" x14ac:dyDescent="0.25">
      <c r="A235" s="52" t="s">
        <v>209</v>
      </c>
      <c r="B235" s="49">
        <v>0</v>
      </c>
      <c r="C235" s="49">
        <v>0</v>
      </c>
      <c r="D235" s="49">
        <v>0</v>
      </c>
      <c r="E235" s="49">
        <v>0</v>
      </c>
      <c r="F235" s="49">
        <v>0</v>
      </c>
      <c r="G235" s="49">
        <v>0</v>
      </c>
      <c r="H235" s="49">
        <v>27736186</v>
      </c>
      <c r="I235" s="49">
        <v>27736186</v>
      </c>
      <c r="J235" s="49">
        <v>37242000</v>
      </c>
      <c r="K235" s="49">
        <f t="shared" si="4"/>
        <v>-9505814</v>
      </c>
    </row>
    <row r="236" spans="1:11" hidden="1" outlineLevel="1" x14ac:dyDescent="0.25">
      <c r="A236" s="52" t="s">
        <v>210</v>
      </c>
      <c r="B236" s="49">
        <v>0</v>
      </c>
      <c r="C236" s="49">
        <v>0</v>
      </c>
      <c r="D236" s="49">
        <v>0</v>
      </c>
      <c r="E236" s="49">
        <v>0</v>
      </c>
      <c r="F236" s="49">
        <v>18329103</v>
      </c>
      <c r="G236" s="49">
        <v>18329103</v>
      </c>
      <c r="H236" s="49">
        <v>0</v>
      </c>
      <c r="I236" s="49">
        <v>18329103</v>
      </c>
      <c r="J236" s="49">
        <v>18262710</v>
      </c>
      <c r="K236" s="49">
        <f t="shared" si="4"/>
        <v>66393</v>
      </c>
    </row>
    <row r="237" spans="1:11" s="48" customFormat="1" ht="10.5" customHeight="1" collapsed="1" x14ac:dyDescent="0.25">
      <c r="A237" s="52"/>
      <c r="B237" s="49"/>
      <c r="C237" s="49"/>
      <c r="D237" s="49"/>
      <c r="E237" s="49"/>
      <c r="F237" s="49"/>
      <c r="G237" s="49"/>
      <c r="H237" s="49"/>
      <c r="I237" s="49"/>
      <c r="J237" s="49"/>
      <c r="K237" s="49"/>
    </row>
    <row r="238" spans="1:11" ht="15.75" x14ac:dyDescent="0.25">
      <c r="G238" s="54" t="s">
        <v>221</v>
      </c>
      <c r="H238" s="49"/>
      <c r="I238" s="51">
        <v>12123753</v>
      </c>
      <c r="J238" s="51">
        <v>12123753</v>
      </c>
      <c r="K238" s="53">
        <f t="shared" ref="K238" si="5">I238-J238</f>
        <v>0</v>
      </c>
    </row>
    <row r="239" spans="1:11" s="48" customFormat="1" ht="10.5" customHeight="1" collapsed="1" x14ac:dyDescent="0.25">
      <c r="A239" s="52"/>
      <c r="B239" s="49"/>
      <c r="C239" s="49"/>
      <c r="D239" s="49"/>
      <c r="E239" s="49"/>
      <c r="F239" s="49"/>
      <c r="G239" s="49"/>
      <c r="H239" s="49"/>
      <c r="I239" s="49"/>
      <c r="J239" s="49"/>
      <c r="K239" s="49"/>
    </row>
    <row r="240" spans="1:11" ht="16.5" thickBot="1" x14ac:dyDescent="0.3">
      <c r="G240" s="54" t="s">
        <v>222</v>
      </c>
      <c r="H240" s="49"/>
      <c r="I240" s="55">
        <f>I204+I206+I214+I225+I226+I230+I238</f>
        <v>-594231069</v>
      </c>
      <c r="J240" s="55">
        <f>J204+J206+J214+J225+J226+J230+J238</f>
        <v>-228712820</v>
      </c>
      <c r="K240" s="55">
        <f>K204+K206+K214+K225+K226+K230+K238</f>
        <v>-365518249</v>
      </c>
    </row>
    <row r="241" ht="15.75" thickTop="1" x14ac:dyDescent="0.25"/>
  </sheetData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90" zoomScaleNormal="90" workbookViewId="0">
      <selection activeCell="G4" sqref="G4"/>
    </sheetView>
  </sheetViews>
  <sheetFormatPr defaultColWidth="41.140625" defaultRowHeight="15" x14ac:dyDescent="0.25"/>
  <cols>
    <col min="1" max="1" width="40.5703125" style="48" customWidth="1"/>
    <col min="2" max="2" width="13.5703125" style="48" customWidth="1"/>
    <col min="3" max="3" width="12.5703125" style="48" customWidth="1"/>
    <col min="4" max="4" width="12.42578125" style="48" customWidth="1"/>
    <col min="5" max="5" width="10" style="48" customWidth="1"/>
    <col min="6" max="6" width="15.5703125" style="48" customWidth="1"/>
    <col min="7" max="16384" width="41.140625" style="48"/>
  </cols>
  <sheetData>
    <row r="1" spans="1:5" ht="23.25" x14ac:dyDescent="0.35">
      <c r="A1" s="5" t="s">
        <v>278</v>
      </c>
      <c r="B1" s="6"/>
      <c r="C1" s="7"/>
      <c r="D1" s="7"/>
      <c r="E1" s="7"/>
    </row>
    <row r="2" spans="1:5" ht="10.5" customHeight="1" x14ac:dyDescent="0.35">
      <c r="A2" s="5"/>
      <c r="B2" s="6"/>
      <c r="C2" s="7"/>
      <c r="D2" s="7"/>
      <c r="E2" s="7"/>
    </row>
    <row r="3" spans="1:5" s="10" customFormat="1" ht="26.25" x14ac:dyDescent="0.25">
      <c r="A3" s="8" t="s">
        <v>247</v>
      </c>
      <c r="B3" s="9" t="s">
        <v>279</v>
      </c>
      <c r="C3" s="9" t="s">
        <v>223</v>
      </c>
      <c r="D3" s="9" t="s">
        <v>224</v>
      </c>
      <c r="E3" s="9" t="s">
        <v>225</v>
      </c>
    </row>
    <row r="4" spans="1:5" x14ac:dyDescent="0.25">
      <c r="A4" s="11"/>
      <c r="B4" s="12"/>
      <c r="C4" s="13"/>
      <c r="D4" s="13"/>
      <c r="E4" s="13"/>
    </row>
    <row r="5" spans="1:5" s="4" customFormat="1" x14ac:dyDescent="0.25">
      <c r="A5" s="14" t="s">
        <v>248</v>
      </c>
      <c r="B5" s="15">
        <v>32</v>
      </c>
      <c r="C5" s="15">
        <v>37</v>
      </c>
      <c r="D5" s="15">
        <f>C5-B5</f>
        <v>5</v>
      </c>
      <c r="E5" s="16">
        <f>B5/C5</f>
        <v>0.86486486486486491</v>
      </c>
    </row>
    <row r="6" spans="1:5" s="4" customFormat="1" x14ac:dyDescent="0.25">
      <c r="A6" s="14" t="s">
        <v>249</v>
      </c>
      <c r="B6" s="15">
        <v>381</v>
      </c>
      <c r="C6" s="15">
        <v>500</v>
      </c>
      <c r="D6" s="15">
        <f t="shared" ref="D6:D9" si="0">C6-B6</f>
        <v>119</v>
      </c>
      <c r="E6" s="16">
        <f t="shared" ref="E6:E39" si="1">B6/C6</f>
        <v>0.76200000000000001</v>
      </c>
    </row>
    <row r="7" spans="1:5" s="4" customFormat="1" x14ac:dyDescent="0.25">
      <c r="A7" s="14" t="s">
        <v>250</v>
      </c>
      <c r="B7" s="15">
        <v>8</v>
      </c>
      <c r="C7" s="15">
        <v>5</v>
      </c>
      <c r="D7" s="15">
        <f t="shared" si="0"/>
        <v>-3</v>
      </c>
      <c r="E7" s="16">
        <f t="shared" si="1"/>
        <v>1.6</v>
      </c>
    </row>
    <row r="8" spans="1:5" s="4" customFormat="1" x14ac:dyDescent="0.25">
      <c r="A8" s="14" t="s">
        <v>226</v>
      </c>
      <c r="B8" s="15">
        <v>1</v>
      </c>
      <c r="C8" s="15">
        <v>20</v>
      </c>
      <c r="D8" s="15">
        <f>C8-B8</f>
        <v>19</v>
      </c>
      <c r="E8" s="16">
        <f>B8/C8</f>
        <v>0.05</v>
      </c>
    </row>
    <row r="9" spans="1:5" s="4" customFormat="1" x14ac:dyDescent="0.25">
      <c r="A9" s="14" t="s">
        <v>251</v>
      </c>
      <c r="B9" s="17">
        <v>19</v>
      </c>
      <c r="C9" s="17">
        <v>15</v>
      </c>
      <c r="D9" s="17">
        <f t="shared" si="0"/>
        <v>-4</v>
      </c>
      <c r="E9" s="18">
        <f t="shared" si="1"/>
        <v>1.2666666666666666</v>
      </c>
    </row>
    <row r="10" spans="1:5" s="4" customFormat="1" x14ac:dyDescent="0.25">
      <c r="A10" s="19" t="s">
        <v>227</v>
      </c>
      <c r="B10" s="20">
        <f>SUM(B5:B9)</f>
        <v>441</v>
      </c>
      <c r="C10" s="20">
        <f>SUM(C5:C9)</f>
        <v>577</v>
      </c>
      <c r="D10" s="20">
        <f>SUM(D5:D9)</f>
        <v>136</v>
      </c>
      <c r="E10" s="21">
        <f t="shared" si="1"/>
        <v>0.76429809358752165</v>
      </c>
    </row>
    <row r="11" spans="1:5" s="4" customFormat="1" x14ac:dyDescent="0.25">
      <c r="A11" s="22"/>
      <c r="B11" s="23"/>
      <c r="C11" s="23"/>
      <c r="D11" s="23"/>
      <c r="E11" s="16"/>
    </row>
    <row r="12" spans="1:5" s="4" customFormat="1" ht="14.25" x14ac:dyDescent="0.45">
      <c r="A12" s="14" t="s">
        <v>252</v>
      </c>
      <c r="B12" s="15">
        <v>25</v>
      </c>
      <c r="C12" s="15">
        <v>25</v>
      </c>
      <c r="D12" s="15">
        <f t="shared" ref="D12:D21" si="2">C12-B12</f>
        <v>0</v>
      </c>
      <c r="E12" s="16">
        <f t="shared" si="1"/>
        <v>1</v>
      </c>
    </row>
    <row r="13" spans="1:5" s="4" customFormat="1" ht="14.25" x14ac:dyDescent="0.45">
      <c r="A13" s="14" t="s">
        <v>253</v>
      </c>
      <c r="B13" s="15">
        <v>12</v>
      </c>
      <c r="C13" s="15">
        <v>10</v>
      </c>
      <c r="D13" s="15">
        <f t="shared" si="2"/>
        <v>-2</v>
      </c>
      <c r="E13" s="16">
        <f t="shared" si="1"/>
        <v>1.2</v>
      </c>
    </row>
    <row r="14" spans="1:5" s="4" customFormat="1" ht="14.25" x14ac:dyDescent="0.45">
      <c r="A14" s="14" t="s">
        <v>254</v>
      </c>
      <c r="B14" s="15">
        <v>21</v>
      </c>
      <c r="C14" s="15">
        <v>34</v>
      </c>
      <c r="D14" s="15">
        <f t="shared" si="2"/>
        <v>13</v>
      </c>
      <c r="E14" s="16">
        <f t="shared" si="1"/>
        <v>0.61764705882352944</v>
      </c>
    </row>
    <row r="15" spans="1:5" s="4" customFormat="1" ht="14.25" x14ac:dyDescent="0.45">
      <c r="A15" s="14" t="s">
        <v>255</v>
      </c>
      <c r="B15" s="15">
        <v>0</v>
      </c>
      <c r="C15" s="15">
        <f>34+24</f>
        <v>58</v>
      </c>
      <c r="D15" s="15">
        <f t="shared" si="2"/>
        <v>58</v>
      </c>
      <c r="E15" s="16"/>
    </row>
    <row r="16" spans="1:5" s="4" customFormat="1" ht="14.25" x14ac:dyDescent="0.45">
      <c r="A16" s="14" t="s">
        <v>256</v>
      </c>
      <c r="B16" s="15">
        <v>0</v>
      </c>
      <c r="C16" s="15">
        <v>15</v>
      </c>
      <c r="D16" s="15">
        <f t="shared" si="2"/>
        <v>15</v>
      </c>
      <c r="E16" s="16"/>
    </row>
    <row r="17" spans="1:6" s="4" customFormat="1" ht="14.25" x14ac:dyDescent="0.45">
      <c r="A17" s="14" t="s">
        <v>228</v>
      </c>
      <c r="B17" s="15">
        <v>0</v>
      </c>
      <c r="C17" s="15">
        <v>7</v>
      </c>
      <c r="D17" s="15">
        <f t="shared" si="2"/>
        <v>7</v>
      </c>
      <c r="E17" s="16">
        <f t="shared" si="1"/>
        <v>0</v>
      </c>
    </row>
    <row r="18" spans="1:6" s="4" customFormat="1" ht="14.25" x14ac:dyDescent="0.45">
      <c r="A18" s="14" t="s">
        <v>257</v>
      </c>
      <c r="B18" s="15">
        <v>14</v>
      </c>
      <c r="C18" s="15">
        <v>15</v>
      </c>
      <c r="D18" s="15">
        <f t="shared" si="2"/>
        <v>1</v>
      </c>
      <c r="E18" s="16"/>
    </row>
    <row r="19" spans="1:6" s="4" customFormat="1" ht="14.25" x14ac:dyDescent="0.45">
      <c r="A19" s="14" t="s">
        <v>229</v>
      </c>
      <c r="B19" s="15">
        <v>1</v>
      </c>
      <c r="C19" s="15">
        <v>3</v>
      </c>
      <c r="D19" s="15">
        <f t="shared" si="2"/>
        <v>2</v>
      </c>
      <c r="E19" s="16">
        <f t="shared" si="1"/>
        <v>0.33333333333333331</v>
      </c>
    </row>
    <row r="20" spans="1:6" s="4" customFormat="1" ht="14.25" x14ac:dyDescent="0.45">
      <c r="A20" s="14" t="s">
        <v>230</v>
      </c>
      <c r="B20" s="15">
        <v>23</v>
      </c>
      <c r="C20" s="15">
        <v>22</v>
      </c>
      <c r="D20" s="15">
        <f t="shared" si="2"/>
        <v>-1</v>
      </c>
      <c r="E20" s="16">
        <f t="shared" si="1"/>
        <v>1.0454545454545454</v>
      </c>
    </row>
    <row r="21" spans="1:6" s="4" customFormat="1" ht="14.25" x14ac:dyDescent="0.45">
      <c r="A21" s="14" t="s">
        <v>231</v>
      </c>
      <c r="B21" s="17">
        <v>0</v>
      </c>
      <c r="C21" s="17">
        <v>5</v>
      </c>
      <c r="D21" s="17">
        <f t="shared" si="2"/>
        <v>5</v>
      </c>
      <c r="E21" s="18">
        <f t="shared" si="1"/>
        <v>0</v>
      </c>
    </row>
    <row r="22" spans="1:6" s="4" customFormat="1" ht="14.25" x14ac:dyDescent="0.45">
      <c r="A22" s="19" t="s">
        <v>232</v>
      </c>
      <c r="B22" s="20">
        <f>SUM(B12:B21)</f>
        <v>96</v>
      </c>
      <c r="C22" s="20">
        <f>SUM(C12:C21)</f>
        <v>194</v>
      </c>
      <c r="D22" s="20">
        <f>SUM(D12:D21)</f>
        <v>98</v>
      </c>
      <c r="E22" s="21">
        <f t="shared" si="1"/>
        <v>0.49484536082474229</v>
      </c>
      <c r="F22" s="24"/>
    </row>
    <row r="23" spans="1:6" s="4" customFormat="1" ht="14.25" x14ac:dyDescent="0.45">
      <c r="A23" s="25"/>
      <c r="B23" s="23"/>
      <c r="C23" s="23"/>
      <c r="D23" s="23"/>
      <c r="E23" s="16"/>
      <c r="F23" s="26"/>
    </row>
    <row r="24" spans="1:6" s="4" customFormat="1" ht="14.25" x14ac:dyDescent="0.45">
      <c r="A24" s="14" t="s">
        <v>246</v>
      </c>
      <c r="B24" s="17">
        <v>0</v>
      </c>
      <c r="C24" s="17">
        <v>12</v>
      </c>
      <c r="D24" s="17">
        <f t="shared" ref="D24" si="3">C24-B24</f>
        <v>12</v>
      </c>
      <c r="E24" s="18">
        <f t="shared" ref="E24" si="4">B24/C24</f>
        <v>0</v>
      </c>
    </row>
    <row r="25" spans="1:6" s="4" customFormat="1" ht="14.25" x14ac:dyDescent="0.45">
      <c r="A25" s="19" t="s">
        <v>233</v>
      </c>
      <c r="B25" s="20">
        <f>SUM(B24:B24)</f>
        <v>0</v>
      </c>
      <c r="C25" s="20">
        <f>SUM(C24:C24)</f>
        <v>12</v>
      </c>
      <c r="D25" s="20">
        <f>SUM(D24:D24)</f>
        <v>12</v>
      </c>
      <c r="E25" s="21">
        <f t="shared" si="1"/>
        <v>0</v>
      </c>
      <c r="F25" s="24"/>
    </row>
    <row r="26" spans="1:6" s="4" customFormat="1" ht="14.25" x14ac:dyDescent="0.45">
      <c r="A26" s="25"/>
      <c r="B26" s="23"/>
      <c r="C26" s="23"/>
      <c r="D26" s="23"/>
      <c r="E26" s="16"/>
      <c r="F26" s="26"/>
    </row>
    <row r="27" spans="1:6" s="4" customFormat="1" ht="14.25" x14ac:dyDescent="0.45">
      <c r="A27" s="14" t="s">
        <v>234</v>
      </c>
      <c r="B27" s="15">
        <f>227+4</f>
        <v>231</v>
      </c>
      <c r="C27" s="15">
        <v>399</v>
      </c>
      <c r="D27" s="15">
        <f t="shared" ref="D27:D28" si="5">C27-B27</f>
        <v>168</v>
      </c>
      <c r="E27" s="16">
        <f t="shared" si="1"/>
        <v>0.57894736842105265</v>
      </c>
    </row>
    <row r="28" spans="1:6" s="4" customFormat="1" ht="14.25" x14ac:dyDescent="0.45">
      <c r="A28" s="14" t="s">
        <v>235</v>
      </c>
      <c r="B28" s="17">
        <v>-315</v>
      </c>
      <c r="C28" s="17">
        <v>-550</v>
      </c>
      <c r="D28" s="17">
        <f t="shared" si="5"/>
        <v>-235</v>
      </c>
      <c r="E28" s="18">
        <f t="shared" si="1"/>
        <v>0.57272727272727275</v>
      </c>
    </row>
    <row r="29" spans="1:6" s="4" customFormat="1" ht="14.25" x14ac:dyDescent="0.45">
      <c r="A29" s="19" t="s">
        <v>236</v>
      </c>
      <c r="B29" s="20">
        <f>B27+B28</f>
        <v>-84</v>
      </c>
      <c r="C29" s="20">
        <f>C27+C28</f>
        <v>-151</v>
      </c>
      <c r="D29" s="20">
        <f>D27+D28</f>
        <v>-67</v>
      </c>
      <c r="E29" s="21">
        <f t="shared" si="1"/>
        <v>0.55629139072847678</v>
      </c>
      <c r="F29" s="24"/>
    </row>
    <row r="30" spans="1:6" s="4" customFormat="1" ht="14.25" x14ac:dyDescent="0.45">
      <c r="A30" s="25"/>
      <c r="B30" s="23"/>
      <c r="C30" s="23"/>
      <c r="D30" s="23"/>
      <c r="E30" s="16"/>
      <c r="F30" s="26"/>
    </row>
    <row r="31" spans="1:6" s="4" customFormat="1" ht="14.25" x14ac:dyDescent="0.45">
      <c r="A31" s="25" t="s">
        <v>260</v>
      </c>
      <c r="B31" s="17">
        <v>6</v>
      </c>
      <c r="C31" s="17">
        <v>7</v>
      </c>
      <c r="D31" s="17">
        <f t="shared" ref="D31" si="6">C31-B31</f>
        <v>1</v>
      </c>
      <c r="E31" s="18">
        <f t="shared" si="1"/>
        <v>0.8571428571428571</v>
      </c>
    </row>
    <row r="32" spans="1:6" s="4" customFormat="1" ht="14.25" x14ac:dyDescent="0.45">
      <c r="A32" s="46" t="s">
        <v>237</v>
      </c>
      <c r="B32" s="20">
        <f>B31</f>
        <v>6</v>
      </c>
      <c r="C32" s="20">
        <f>C31</f>
        <v>7</v>
      </c>
      <c r="D32" s="20">
        <f>D31</f>
        <v>1</v>
      </c>
      <c r="E32" s="21">
        <f t="shared" si="1"/>
        <v>0.8571428571428571</v>
      </c>
      <c r="F32" s="24"/>
    </row>
    <row r="33" spans="1:6" s="4" customFormat="1" ht="14.25" x14ac:dyDescent="0.45">
      <c r="A33" s="27"/>
      <c r="B33" s="28"/>
      <c r="C33" s="28"/>
      <c r="D33" s="28"/>
      <c r="E33" s="16"/>
      <c r="F33" s="26"/>
    </row>
    <row r="34" spans="1:6" s="4" customFormat="1" ht="14.25" x14ac:dyDescent="0.45">
      <c r="A34" s="29" t="s">
        <v>238</v>
      </c>
      <c r="B34" s="30">
        <f>B10+B22+B25+B29+B32</f>
        <v>459</v>
      </c>
      <c r="C34" s="30">
        <f>C10+C22+C25+C29+C32</f>
        <v>639</v>
      </c>
      <c r="D34" s="30">
        <f>D10+D22+D25+D29+D32</f>
        <v>180</v>
      </c>
      <c r="E34" s="31">
        <f t="shared" si="1"/>
        <v>0.71830985915492962</v>
      </c>
      <c r="F34" s="24"/>
    </row>
    <row r="35" spans="1:6" s="4" customFormat="1" ht="14.25" x14ac:dyDescent="0.45">
      <c r="A35" s="32"/>
      <c r="B35" s="32"/>
      <c r="C35" s="32"/>
      <c r="D35" s="32"/>
      <c r="E35" s="16"/>
      <c r="F35" s="26"/>
    </row>
    <row r="36" spans="1:6" s="4" customFormat="1" ht="14.25" x14ac:dyDescent="0.45">
      <c r="A36" s="14" t="s">
        <v>239</v>
      </c>
      <c r="B36" s="15">
        <v>12</v>
      </c>
      <c r="C36" s="15">
        <v>37</v>
      </c>
      <c r="D36" s="15">
        <f t="shared" ref="D36:D38" si="7">C36-B36</f>
        <v>25</v>
      </c>
      <c r="E36" s="16">
        <f t="shared" si="1"/>
        <v>0.32432432432432434</v>
      </c>
      <c r="F36" s="26"/>
    </row>
    <row r="37" spans="1:6" s="4" customFormat="1" ht="14.25" x14ac:dyDescent="0.45">
      <c r="A37" s="14" t="s">
        <v>240</v>
      </c>
      <c r="B37" s="15">
        <v>27</v>
      </c>
      <c r="C37" s="15">
        <v>23</v>
      </c>
      <c r="D37" s="15">
        <f t="shared" si="7"/>
        <v>-4</v>
      </c>
      <c r="E37" s="16">
        <f t="shared" si="1"/>
        <v>1.173913043478261</v>
      </c>
      <c r="F37" s="26"/>
    </row>
    <row r="38" spans="1:6" s="4" customFormat="1" ht="14.25" x14ac:dyDescent="0.45">
      <c r="A38" s="14" t="s">
        <v>241</v>
      </c>
      <c r="B38" s="15">
        <v>15</v>
      </c>
      <c r="C38" s="15">
        <v>81</v>
      </c>
      <c r="D38" s="15">
        <f t="shared" si="7"/>
        <v>66</v>
      </c>
      <c r="E38" s="16">
        <f t="shared" si="1"/>
        <v>0.18518518518518517</v>
      </c>
      <c r="F38" s="26"/>
    </row>
    <row r="39" spans="1:6" s="4" customFormat="1" ht="14.25" x14ac:dyDescent="0.45">
      <c r="A39" s="33" t="s">
        <v>242</v>
      </c>
      <c r="B39" s="34">
        <f>SUM(B34:B38)</f>
        <v>513</v>
      </c>
      <c r="C39" s="34">
        <f>SUM(C34:C38)</f>
        <v>780</v>
      </c>
      <c r="D39" s="34">
        <f>SUM(D34:D38)</f>
        <v>267</v>
      </c>
      <c r="E39" s="35">
        <f t="shared" si="1"/>
        <v>0.65769230769230769</v>
      </c>
      <c r="F39" s="24"/>
    </row>
    <row r="40" spans="1:6" s="40" customFormat="1" ht="14.25" x14ac:dyDescent="0.45">
      <c r="A40" s="36"/>
      <c r="B40" s="36"/>
      <c r="C40" s="37"/>
      <c r="D40" s="37"/>
      <c r="E40" s="38"/>
      <c r="F40" s="39"/>
    </row>
  </sheetData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M38" sqref="M3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Rekstraryfirlit</vt:lpstr>
      <vt:lpstr>Fjárfestingar</vt:lpstr>
      <vt:lpstr>Rekstrarreikningur</vt:lpstr>
      <vt:lpstr>Rekstrarreikningur!Print_Area</vt:lpstr>
      <vt:lpstr>Rekstraryfirlit!Print_Area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Anna María Axelsdóttir</cp:lastModifiedBy>
  <cp:lastPrinted>2017-11-20T13:15:54Z</cp:lastPrinted>
  <dcterms:created xsi:type="dcterms:W3CDTF">2016-11-24T11:14:37Z</dcterms:created>
  <dcterms:modified xsi:type="dcterms:W3CDTF">2017-11-20T13:36:00Z</dcterms:modified>
</cp:coreProperties>
</file>