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Árshlutauppgjör og staðgreiðsluyfirlit til bæjarráðs\"/>
    </mc:Choice>
  </mc:AlternateContent>
  <bookViews>
    <workbookView xWindow="0" yWindow="0" windowWidth="19200" windowHeight="12180"/>
  </bookViews>
  <sheets>
    <sheet name="Rekstraryfirlit " sheetId="5" r:id="rId1"/>
    <sheet name="Rekstrarreikningur" sheetId="6" r:id="rId2"/>
    <sheet name="Fjárfestingar" sheetId="3" r:id="rId3"/>
  </sheets>
  <definedNames>
    <definedName name="_xlnm.Print_Area" localSheetId="2">Fjárfestingar!$A$1:$E$42</definedName>
    <definedName name="_xlnm.Print_Area" localSheetId="0">'Rekstraryfirlit '!$A$1:$Q$281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3" l="1"/>
  <c r="D14" i="3"/>
  <c r="B14" i="3"/>
  <c r="D13" i="3" l="1"/>
  <c r="D41" i="3"/>
  <c r="E40" i="3"/>
  <c r="D40" i="3"/>
  <c r="E39" i="3"/>
  <c r="D39" i="3"/>
  <c r="E38" i="3"/>
  <c r="D38" i="3"/>
  <c r="C34" i="3"/>
  <c r="B34" i="3"/>
  <c r="E33" i="3"/>
  <c r="D33" i="3"/>
  <c r="D34" i="3" s="1"/>
  <c r="C31" i="3"/>
  <c r="B31" i="3"/>
  <c r="E31" i="3" s="1"/>
  <c r="E30" i="3"/>
  <c r="D30" i="3"/>
  <c r="E29" i="3"/>
  <c r="D29" i="3"/>
  <c r="C27" i="3"/>
  <c r="B27" i="3"/>
  <c r="E27" i="3" s="1"/>
  <c r="E26" i="3"/>
  <c r="D26" i="3"/>
  <c r="D27" i="3" s="1"/>
  <c r="C24" i="3"/>
  <c r="B24" i="3"/>
  <c r="E24" i="3" s="1"/>
  <c r="E23" i="3"/>
  <c r="D23" i="3"/>
  <c r="E22" i="3"/>
  <c r="D22" i="3"/>
  <c r="E21" i="3"/>
  <c r="D21" i="3"/>
  <c r="E20" i="3"/>
  <c r="D20" i="3"/>
  <c r="E19" i="3"/>
  <c r="D19" i="3"/>
  <c r="E18" i="3"/>
  <c r="D18" i="3"/>
  <c r="E17" i="3"/>
  <c r="D17" i="3"/>
  <c r="E16" i="3"/>
  <c r="D16" i="3"/>
  <c r="C36" i="3"/>
  <c r="C42" i="3" s="1"/>
  <c r="E12" i="3"/>
  <c r="D12" i="3"/>
  <c r="E11" i="3"/>
  <c r="D11" i="3"/>
  <c r="E10" i="3"/>
  <c r="D10" i="3"/>
  <c r="E9" i="3"/>
  <c r="D9" i="3"/>
  <c r="E8" i="3"/>
  <c r="D8" i="3"/>
  <c r="E7" i="3"/>
  <c r="D7" i="3"/>
  <c r="E6" i="3"/>
  <c r="D6" i="3"/>
  <c r="E5" i="3"/>
  <c r="D5" i="3"/>
  <c r="E34" i="3" l="1"/>
  <c r="B36" i="3"/>
  <c r="B42" i="3" s="1"/>
  <c r="E42" i="3" s="1"/>
  <c r="D31" i="3"/>
  <c r="D24" i="3"/>
  <c r="E14" i="3"/>
  <c r="Q277" i="5"/>
  <c r="Q276" i="5"/>
  <c r="Q275" i="5"/>
  <c r="Q274" i="5"/>
  <c r="Q273" i="5"/>
  <c r="Q272" i="5"/>
  <c r="Q270" i="5"/>
  <c r="Q269" i="5"/>
  <c r="Q268" i="5"/>
  <c r="Q266" i="5"/>
  <c r="Q265" i="5"/>
  <c r="Q264" i="5"/>
  <c r="Q263" i="5"/>
  <c r="Q262" i="5"/>
  <c r="Q261" i="5"/>
  <c r="Q260" i="5"/>
  <c r="Q259" i="5"/>
  <c r="Q258" i="5"/>
  <c r="Q257" i="5"/>
  <c r="Q256" i="5"/>
  <c r="Q255" i="5"/>
  <c r="Q254" i="5"/>
  <c r="Q253" i="5"/>
  <c r="Q252" i="5"/>
  <c r="Q251" i="5"/>
  <c r="Q250" i="5"/>
  <c r="Q249" i="5"/>
  <c r="Q248" i="5"/>
  <c r="Q247" i="5"/>
  <c r="Q246" i="5"/>
  <c r="Q245" i="5"/>
  <c r="Q244" i="5"/>
  <c r="Q243" i="5"/>
  <c r="Q242" i="5"/>
  <c r="Q241" i="5"/>
  <c r="Q240" i="5"/>
  <c r="Q239" i="5"/>
  <c r="Q238" i="5"/>
  <c r="Q237" i="5"/>
  <c r="Q236" i="5"/>
  <c r="Q235" i="5"/>
  <c r="Q234" i="5"/>
  <c r="Q233" i="5"/>
  <c r="Q232" i="5"/>
  <c r="Q231" i="5"/>
  <c r="Q229" i="5"/>
  <c r="Q228" i="5"/>
  <c r="Q227" i="5"/>
  <c r="Q226" i="5"/>
  <c r="Q225" i="5"/>
  <c r="Q224" i="5"/>
  <c r="Q223" i="5"/>
  <c r="Q222" i="5"/>
  <c r="Q221" i="5"/>
  <c r="Q219" i="5"/>
  <c r="Q218" i="5"/>
  <c r="Q217" i="5"/>
  <c r="Q216" i="5"/>
  <c r="Q215" i="5"/>
  <c r="E36" i="3" l="1"/>
  <c r="D36" i="3"/>
  <c r="D42" i="3" s="1"/>
  <c r="Q204" i="5"/>
  <c r="Q279" i="5"/>
  <c r="Q271" i="5"/>
  <c r="Q267" i="5"/>
  <c r="Q230" i="5"/>
  <c r="Q220" i="5"/>
  <c r="Q214" i="5"/>
  <c r="Q161" i="5"/>
  <c r="Q156" i="5"/>
  <c r="Q139" i="5"/>
  <c r="Q136" i="5"/>
  <c r="Q126" i="5"/>
  <c r="Q117" i="5"/>
  <c r="Q108" i="5"/>
  <c r="Q102" i="5"/>
  <c r="Q98" i="5"/>
  <c r="Q79" i="5"/>
  <c r="Q65" i="5"/>
  <c r="Q37" i="5"/>
  <c r="Q9" i="5"/>
  <c r="Q210" i="5"/>
  <c r="Q209" i="5"/>
  <c r="Q208" i="5"/>
  <c r="Q207" i="5"/>
  <c r="Q206" i="5"/>
  <c r="Q205" i="5"/>
  <c r="Q203" i="5"/>
  <c r="Q202" i="5"/>
  <c r="Q201" i="5"/>
  <c r="Q200" i="5"/>
  <c r="Q199" i="5"/>
  <c r="Q198" i="5"/>
  <c r="Q197" i="5"/>
  <c r="Q196" i="5"/>
  <c r="Q195" i="5"/>
  <c r="Q194" i="5"/>
  <c r="Q193" i="5"/>
  <c r="Q192" i="5"/>
  <c r="Q191" i="5"/>
  <c r="Q190" i="5"/>
  <c r="Q189" i="5"/>
  <c r="Q188" i="5"/>
  <c r="Q187" i="5"/>
  <c r="Q186" i="5"/>
  <c r="Q185" i="5"/>
  <c r="Q184" i="5"/>
  <c r="Q183" i="5"/>
  <c r="Q182" i="5"/>
  <c r="Q181" i="5"/>
  <c r="Q180" i="5"/>
  <c r="Q179" i="5"/>
  <c r="Q178" i="5"/>
  <c r="Q177" i="5"/>
  <c r="Q176" i="5"/>
  <c r="Q175" i="5"/>
  <c r="Q174" i="5"/>
  <c r="Q173" i="5"/>
  <c r="Q172" i="5"/>
  <c r="Q171" i="5"/>
  <c r="Q170" i="5"/>
  <c r="Q169" i="5"/>
  <c r="Q168" i="5"/>
  <c r="Q167" i="5"/>
  <c r="Q166" i="5"/>
  <c r="Q165" i="5"/>
  <c r="Q164" i="5"/>
  <c r="Q163" i="5"/>
  <c r="Q162" i="5"/>
  <c r="Q160" i="5"/>
  <c r="Q159" i="5"/>
  <c r="Q158" i="5"/>
  <c r="Q157" i="5"/>
  <c r="Q155" i="5"/>
  <c r="Q154" i="5"/>
  <c r="Q153" i="5"/>
  <c r="Q152" i="5"/>
  <c r="Q151" i="5"/>
  <c r="Q150" i="5"/>
  <c r="Q149" i="5"/>
  <c r="Q148" i="5"/>
  <c r="Q147" i="5"/>
  <c r="Q146" i="5"/>
  <c r="Q145" i="5"/>
  <c r="Q144" i="5"/>
  <c r="Q143" i="5"/>
  <c r="Q142" i="5"/>
  <c r="Q141" i="5"/>
  <c r="Q140" i="5"/>
  <c r="Q138" i="5"/>
  <c r="Q137" i="5"/>
  <c r="Q135" i="5"/>
  <c r="Q134" i="5"/>
  <c r="Q133" i="5"/>
  <c r="Q132" i="5"/>
  <c r="Q131" i="5"/>
  <c r="Q130" i="5"/>
  <c r="Q129" i="5"/>
  <c r="Q128" i="5"/>
  <c r="Q127" i="5"/>
  <c r="Q125" i="5"/>
  <c r="Q124" i="5"/>
  <c r="Q123" i="5"/>
  <c r="Q122" i="5"/>
  <c r="Q121" i="5"/>
  <c r="Q120" i="5"/>
  <c r="Q119" i="5"/>
  <c r="Q118" i="5"/>
  <c r="Q116" i="5"/>
  <c r="Q115" i="5"/>
  <c r="Q114" i="5"/>
  <c r="Q113" i="5"/>
  <c r="Q112" i="5"/>
  <c r="Q111" i="5"/>
  <c r="Q110" i="5"/>
  <c r="Q109" i="5"/>
  <c r="Q107" i="5"/>
  <c r="Q106" i="5"/>
  <c r="Q105" i="5"/>
  <c r="Q104" i="5"/>
  <c r="Q103" i="5"/>
  <c r="Q101" i="5"/>
  <c r="Q100" i="5"/>
  <c r="Q99" i="5"/>
  <c r="Q97" i="5"/>
  <c r="Q96" i="5"/>
  <c r="Q95" i="5"/>
  <c r="Q94" i="5"/>
  <c r="Q93" i="5"/>
  <c r="Q92" i="5"/>
  <c r="Q91" i="5"/>
  <c r="Q90" i="5"/>
  <c r="Q89" i="5"/>
  <c r="Q88" i="5"/>
  <c r="Q87" i="5"/>
  <c r="Q86" i="5"/>
  <c r="Q85" i="5"/>
  <c r="Q84" i="5"/>
  <c r="Q83" i="5"/>
  <c r="Q82" i="5"/>
  <c r="Q81" i="5"/>
  <c r="Q80" i="5"/>
  <c r="Q78" i="5"/>
  <c r="Q77" i="5"/>
  <c r="Q76" i="5"/>
  <c r="Q75" i="5"/>
  <c r="Q74" i="5"/>
  <c r="Q73" i="5"/>
  <c r="Q72" i="5"/>
  <c r="Q71" i="5"/>
  <c r="Q70" i="5"/>
  <c r="Q69" i="5"/>
  <c r="Q68" i="5"/>
  <c r="Q67" i="5"/>
  <c r="Q66" i="5"/>
  <c r="Q64" i="5"/>
  <c r="Q63" i="5"/>
  <c r="Q62" i="5"/>
  <c r="Q61" i="5"/>
  <c r="Q60" i="5"/>
  <c r="Q59" i="5"/>
  <c r="Q58" i="5"/>
  <c r="Q57" i="5"/>
  <c r="Q56" i="5"/>
  <c r="Q55" i="5"/>
  <c r="Q54" i="5"/>
  <c r="Q53" i="5"/>
  <c r="Q52" i="5"/>
  <c r="Q51" i="5"/>
  <c r="Q50" i="5"/>
  <c r="Q49" i="5"/>
  <c r="Q48" i="5"/>
  <c r="Q47" i="5"/>
  <c r="Q46" i="5"/>
  <c r="Q45" i="5"/>
  <c r="Q44" i="5"/>
  <c r="Q43" i="5"/>
  <c r="Q42" i="5"/>
  <c r="Q41" i="5"/>
  <c r="Q40" i="5"/>
  <c r="Q39" i="5"/>
  <c r="Q38" i="5"/>
  <c r="Q36" i="5"/>
  <c r="Q35" i="5"/>
  <c r="Q34" i="5"/>
  <c r="Q33" i="5"/>
  <c r="Q32" i="5"/>
  <c r="Q31" i="5"/>
  <c r="Q30" i="5"/>
  <c r="Q29" i="5"/>
  <c r="Q28" i="5"/>
  <c r="Q27" i="5"/>
  <c r="Q26" i="5"/>
  <c r="Q25" i="5"/>
  <c r="Q24" i="5"/>
  <c r="Q23" i="5"/>
  <c r="Q22" i="5"/>
  <c r="Q21" i="5"/>
  <c r="Q20" i="5"/>
  <c r="Q19" i="5"/>
  <c r="Q18" i="5"/>
  <c r="Q17" i="5"/>
  <c r="Q16" i="5"/>
  <c r="Q15" i="5"/>
  <c r="Q14" i="5"/>
  <c r="Q13" i="5"/>
  <c r="Q12" i="5"/>
  <c r="Q11" i="5"/>
  <c r="Q10" i="5"/>
  <c r="Q8" i="5"/>
  <c r="Q7" i="5"/>
  <c r="Q6" i="5"/>
  <c r="Q5" i="5"/>
  <c r="Q4" i="5"/>
  <c r="P212" i="5"/>
  <c r="P281" i="5" s="1"/>
  <c r="O212" i="5"/>
  <c r="O281" i="5" s="1"/>
  <c r="Q212" i="5" l="1"/>
  <c r="Q281" i="5" s="1"/>
</calcChain>
</file>

<file path=xl/sharedStrings.xml><?xml version="1.0" encoding="utf-8"?>
<sst xmlns="http://schemas.openxmlformats.org/spreadsheetml/2006/main" count="331" uniqueCount="307">
  <si>
    <t>Aðrar tekjur</t>
  </si>
  <si>
    <t>Laun og launat. gjöld</t>
  </si>
  <si>
    <t>Afskriftir</t>
  </si>
  <si>
    <t>Samtals gjöld</t>
  </si>
  <si>
    <t>SKATTTEKJUR</t>
  </si>
  <si>
    <t>Útsvör</t>
  </si>
  <si>
    <t>Fasteignaskattar</t>
  </si>
  <si>
    <t>Lóðarleiga</t>
  </si>
  <si>
    <t>FÉLAGSÞJÓNUSTA</t>
  </si>
  <si>
    <t>Fjölskyldunefnd</t>
  </si>
  <si>
    <t>Skrifstofa félagsþjónustu</t>
  </si>
  <si>
    <t>Fjárhagsaðstoð</t>
  </si>
  <si>
    <t>Niðurgreiðsla dvalargjalda</t>
  </si>
  <si>
    <t>Húsaleigubætur</t>
  </si>
  <si>
    <t>Önnur félagsleg aðstoð</t>
  </si>
  <si>
    <t>Barnaverndarmál</t>
  </si>
  <si>
    <t>Framlög til ellilífeyrisþega og  öryrkja</t>
  </si>
  <si>
    <t>Þjónustuhópur aldraðra</t>
  </si>
  <si>
    <t>Hjúkrunarheimili</t>
  </si>
  <si>
    <t>Þjónustumiðstöð aldraðra</t>
  </si>
  <si>
    <t>Félagsstarf aldraðra</t>
  </si>
  <si>
    <t>Afsláttur af fasteignagjöldum</t>
  </si>
  <si>
    <t>Málefni fatlaðra - sameiginlegur kostnaður</t>
  </si>
  <si>
    <t>Málefni fatlaðra</t>
  </si>
  <si>
    <t>Frekari liðveisla</t>
  </si>
  <si>
    <t>Stuðningsfjölskyldur</t>
  </si>
  <si>
    <t>Hulduhlíð búsetukjarni</t>
  </si>
  <si>
    <t>Klapparhlíð búsetukjarni</t>
  </si>
  <si>
    <t>Þverholt búsetukjarni</t>
  </si>
  <si>
    <t>Skammtímavistun fyrir fatlaða</t>
  </si>
  <si>
    <t>Dagþjónusta fyrir fatlaða</t>
  </si>
  <si>
    <t>Fræðslu og forvarnarstarf</t>
  </si>
  <si>
    <t>Jafnréttisnefnd</t>
  </si>
  <si>
    <t>Orlofssjóður húsmæðra</t>
  </si>
  <si>
    <t>Framlag vegna viðbótarlána</t>
  </si>
  <si>
    <t>Ýmsir styrkir</t>
  </si>
  <si>
    <t>FRÆÐSLUMÁL</t>
  </si>
  <si>
    <t>Fræðslunefnd</t>
  </si>
  <si>
    <t>Skrifstofa fræðslusviðs</t>
  </si>
  <si>
    <t>Leikskólinn Hlaðhamrar</t>
  </si>
  <si>
    <t>Leikskólinn Reykjakot</t>
  </si>
  <si>
    <t>Leikskólinn Hlíð</t>
  </si>
  <si>
    <t>Leikskólinn Hulduberg</t>
  </si>
  <si>
    <t>Leikskóladeild Leirvogstunguskóla</t>
  </si>
  <si>
    <t>Leikskóladeild Lágafellsskóla</t>
  </si>
  <si>
    <t>Gæsluvöllurinn  Njarðarholti</t>
  </si>
  <si>
    <t>Höfðaberg</t>
  </si>
  <si>
    <t>Niðurgreidd leikskólagjöld</t>
  </si>
  <si>
    <t>Varmárskóli</t>
  </si>
  <si>
    <t>Krikaskóli</t>
  </si>
  <si>
    <t>Lágafellsskóli</t>
  </si>
  <si>
    <t>Nemendur í öðrum skólum</t>
  </si>
  <si>
    <t>Flutningur nemenda</t>
  </si>
  <si>
    <t>Frístundasel Lágafellsskóla</t>
  </si>
  <si>
    <t>Frístundasel Varmárskóla</t>
  </si>
  <si>
    <t>Frístundasel Krikaskóla</t>
  </si>
  <si>
    <t>Borgarholtsskóli</t>
  </si>
  <si>
    <t>Framhaldsskóli Mosfellsbæjar</t>
  </si>
  <si>
    <t>Listaskóli Mosfellsbæjar</t>
  </si>
  <si>
    <t>Umferðarskólinn ungir vegfarendur</t>
  </si>
  <si>
    <t>Skólahljómsveit</t>
  </si>
  <si>
    <t>MENNINGARMÁL</t>
  </si>
  <si>
    <t>Menningarmálanefnd</t>
  </si>
  <si>
    <t>Skrifstofa menningarsviðs</t>
  </si>
  <si>
    <t>Laxnesssetur</t>
  </si>
  <si>
    <t>Bókasafn</t>
  </si>
  <si>
    <t>Héraðskjalasafn</t>
  </si>
  <si>
    <t>Fornminjar - söguritun</t>
  </si>
  <si>
    <t>Lista og menningarsjóður</t>
  </si>
  <si>
    <t>Listasalur</t>
  </si>
  <si>
    <t>Þjóðhátíð 17. júní</t>
  </si>
  <si>
    <t>Áramót, þrettándi og öskudagur</t>
  </si>
  <si>
    <t>Í túninu heima</t>
  </si>
  <si>
    <t>Ýmis hátíðahöld</t>
  </si>
  <si>
    <t>Aðrir styrkir</t>
  </si>
  <si>
    <t>ÆSKULÝÐS- OG ÍÞRÓTTAMÁL</t>
  </si>
  <si>
    <t>Íþrótta og tómstundanefnd</t>
  </si>
  <si>
    <t>Íþrótta- og tómstundskóli Mosfellsbæjar</t>
  </si>
  <si>
    <t>Tjaldstæði</t>
  </si>
  <si>
    <t>Vinnuskóli</t>
  </si>
  <si>
    <t>Félagsmiðstöðin Bólið</t>
  </si>
  <si>
    <t>Íþróttamiðstöðin að Varmá</t>
  </si>
  <si>
    <t>Íþróttamiðstöðin Lágafell</t>
  </si>
  <si>
    <t>Íþróttavöllurinn Tungubökkum</t>
  </si>
  <si>
    <t>Gervigrasvöllur Varmá</t>
  </si>
  <si>
    <t>Ungmennafélagið Afturelding</t>
  </si>
  <si>
    <t>Skátafélagið Mosverjar</t>
  </si>
  <si>
    <t>Stjórn skíðasvæða höfuðborgarsvæðisins</t>
  </si>
  <si>
    <t>Hestamannafélagið Hörður</t>
  </si>
  <si>
    <t>Björgunarsveitin Kyndill</t>
  </si>
  <si>
    <t>BRUNAMÁL OG ALMANNAVARNIR</t>
  </si>
  <si>
    <t>Slökkvilið Höfuðborgarsvæðisins</t>
  </si>
  <si>
    <t>Almannavarnanefnd höfuðborgarsvæðisins</t>
  </si>
  <si>
    <t>HREINLÆTISMÁL</t>
  </si>
  <si>
    <t>Heilbrigðiseftirlit</t>
  </si>
  <si>
    <t>Sorphreinsun</t>
  </si>
  <si>
    <t>Sorpeyðing</t>
  </si>
  <si>
    <t>Meindýraeyðing</t>
  </si>
  <si>
    <t>Dýraeftirlit</t>
  </si>
  <si>
    <t>SKIPULAGS- OG BYGGINGARMÁL</t>
  </si>
  <si>
    <t>Skrifstofa bæjarverkfræðings</t>
  </si>
  <si>
    <t>Mæling, skráning, kortagerð</t>
  </si>
  <si>
    <t>Skipulags- og bygginganefnd</t>
  </si>
  <si>
    <t>Aðalskipulag</t>
  </si>
  <si>
    <t>Deiliskipulag</t>
  </si>
  <si>
    <t>Svæðisskipulag</t>
  </si>
  <si>
    <t>Byggingaeftirlit</t>
  </si>
  <si>
    <t>GÖTUR,VEGIR,HOLRÆSI,UMFERÐARM.</t>
  </si>
  <si>
    <t>Sameiginlegur kostnaður</t>
  </si>
  <si>
    <t>Götulýsing</t>
  </si>
  <si>
    <t>Gerð, viðhald og rekstur reiðvega</t>
  </si>
  <si>
    <t>Gangbrautir og umferðamerkingar</t>
  </si>
  <si>
    <t>Snjómokstur og hálkueyðing</t>
  </si>
  <si>
    <t>Framlag vegna samgangna</t>
  </si>
  <si>
    <t>Biðskýli</t>
  </si>
  <si>
    <t>ALMENNINGSGARÐAR OG ÚTIVIST</t>
  </si>
  <si>
    <t>Umhverfisnefnd</t>
  </si>
  <si>
    <t>Umhverfisdeild og Staðardagskrá 21</t>
  </si>
  <si>
    <t>Garðyrkjudeild</t>
  </si>
  <si>
    <t>Opin svæði</t>
  </si>
  <si>
    <t>Leikvellir</t>
  </si>
  <si>
    <t>Garðlönd</t>
  </si>
  <si>
    <t>Jólaskreytingar</t>
  </si>
  <si>
    <t>Minka- og refaeyðing</t>
  </si>
  <si>
    <t>Styrkir</t>
  </si>
  <si>
    <t>ATVINNUMÁL</t>
  </si>
  <si>
    <t>Þróunar- og ferðamálanefnd</t>
  </si>
  <si>
    <t>Landbúnaður</t>
  </si>
  <si>
    <t>SAMEIGNINLEGUR KOSTNAÐUR</t>
  </si>
  <si>
    <t>Bæjarstjórn</t>
  </si>
  <si>
    <t>Bæjarráð</t>
  </si>
  <si>
    <t>Endurskoðun</t>
  </si>
  <si>
    <t>Kosningar</t>
  </si>
  <si>
    <t>Skrifstofa bæjarfélagsins</t>
  </si>
  <si>
    <t>Fjármáladeild</t>
  </si>
  <si>
    <t>Kynningarefni fyrir Mosfellsbæ</t>
  </si>
  <si>
    <t>Launanefnd - kjarasamningar</t>
  </si>
  <si>
    <t>Hækkun lífeyrisskuldbindingar</t>
  </si>
  <si>
    <t>Áfallið orlof</t>
  </si>
  <si>
    <t>Vinarbæjartengsl</t>
  </si>
  <si>
    <t>Samstarf sveitafélaga</t>
  </si>
  <si>
    <t>FJÁRMUNATEKJUR, FJÁRMAGNSGJÖLD</t>
  </si>
  <si>
    <t>Vaxta- og verðbótatekjur af veltufjármunum</t>
  </si>
  <si>
    <t>Tekjur af eignahlutum</t>
  </si>
  <si>
    <t>Vaxta og verðbótatekjur af langtímakröfum</t>
  </si>
  <si>
    <t>Vaxta og verðbótagjöld af skammtímaskuldum</t>
  </si>
  <si>
    <t>EIGNASJÓÐUR REKSTUR</t>
  </si>
  <si>
    <t>Gatnagerðagjöld</t>
  </si>
  <si>
    <t>Skrifstofa eignasjóðs</t>
  </si>
  <si>
    <t>Gatnakerfi</t>
  </si>
  <si>
    <t>Skólasel</t>
  </si>
  <si>
    <t>Leirvogstunguskóli</t>
  </si>
  <si>
    <t>Færanlegar stofur</t>
  </si>
  <si>
    <t>Krikaskóli, leik- og grunnskóli</t>
  </si>
  <si>
    <t>Gervigrasvellir</t>
  </si>
  <si>
    <t>Íþróttahús / sundlaug  á vestursvæði</t>
  </si>
  <si>
    <t>Leikvöllurinn Njarðaholti</t>
  </si>
  <si>
    <t>Leikskólinn Hlið</t>
  </si>
  <si>
    <t>Brúarland</t>
  </si>
  <si>
    <t>Ýmsar fasteignir, lóðir og lendur</t>
  </si>
  <si>
    <t>Tjaldsvæðið við Varmá</t>
  </si>
  <si>
    <t>Kjarni</t>
  </si>
  <si>
    <t>Læknisbústaður</t>
  </si>
  <si>
    <t>Listaskóli</t>
  </si>
  <si>
    <t>Bláfjöll skiðaaðstaða</t>
  </si>
  <si>
    <t>Íþróttahúsið Tungubökkum</t>
  </si>
  <si>
    <t>Ævintýragarður</t>
  </si>
  <si>
    <t>Reitir ehf v/Bókasafns og Héraðsskjalasafns</t>
  </si>
  <si>
    <t>Bakki hf v/ 2.  hæðar</t>
  </si>
  <si>
    <t>Hlégarður</t>
  </si>
  <si>
    <t>Stikaðar gönguleiðir</t>
  </si>
  <si>
    <t>Innréttingar í Hlaðhömrum</t>
  </si>
  <si>
    <t>Fjármagnsliðir</t>
  </si>
  <si>
    <t>ÞJÓNUSTUSTÖÐ  REKSTUR</t>
  </si>
  <si>
    <t>Tæknideild</t>
  </si>
  <si>
    <t>Daglaunamenn</t>
  </si>
  <si>
    <t>Trésmiðja</t>
  </si>
  <si>
    <t>Vélar</t>
  </si>
  <si>
    <t>Hitaveita</t>
  </si>
  <si>
    <t>Bifreiðar</t>
  </si>
  <si>
    <t>VATNSVEITA MOSFELLSBÆJAR</t>
  </si>
  <si>
    <t>Sameiginlegar tekjur</t>
  </si>
  <si>
    <t>Almennur rekstur Vatnsveitu</t>
  </si>
  <si>
    <t>Keypt kalt vatn</t>
  </si>
  <si>
    <t>Viðhald veitukerfis</t>
  </si>
  <si>
    <t>HITAVEITA MOSFELLSBÆJAR</t>
  </si>
  <si>
    <t>Almennur rekstur hitaveitu</t>
  </si>
  <si>
    <t>Keypt heitt vatn</t>
  </si>
  <si>
    <t>Viðhald hitaveitukerfis</t>
  </si>
  <si>
    <t>Fjármunatekjur</t>
  </si>
  <si>
    <t>Fjármagnsgjöld</t>
  </si>
  <si>
    <t>FÉLAGSLEGAR ÍBÚÐIR</t>
  </si>
  <si>
    <t>HÚSNÆÐISFULLTRÚI</t>
  </si>
  <si>
    <t>HJALLAHLÍÐ 25  204</t>
  </si>
  <si>
    <t>KRÓKABYGGÐ 24</t>
  </si>
  <si>
    <t>KRÓKABYGGÐ 16</t>
  </si>
  <si>
    <t>MIÐHOLT 7 - 101</t>
  </si>
  <si>
    <t>MIÐHOLT 7 - 103</t>
  </si>
  <si>
    <t>MIÐHOLT 7 - 201</t>
  </si>
  <si>
    <t>MIÐHOLT 7 - 202</t>
  </si>
  <si>
    <t>MIÐHOLT 7 - 203</t>
  </si>
  <si>
    <t>MIÐHOLT 7 - 302</t>
  </si>
  <si>
    <t>HJALLAHLÍÐ 25 - 206</t>
  </si>
  <si>
    <t>MIÐHOLT 1 - 0303</t>
  </si>
  <si>
    <t>MIÐHOLT 9 - 0201</t>
  </si>
  <si>
    <t>MIÐHOLT 9 - 0103</t>
  </si>
  <si>
    <t>MIÐHOLT 11 - 0301</t>
  </si>
  <si>
    <t>MIÐHOLT 9 - 0203</t>
  </si>
  <si>
    <t>MIÐHOLT 11, 0101</t>
  </si>
  <si>
    <t>MIÐHOLT 3, 103. FÉLAGSLEG KAUPLEIGUÍBÚÐ</t>
  </si>
  <si>
    <t>MIÐHOLT 3, 301.Leiguíbúð</t>
  </si>
  <si>
    <t>AKRARHOLT 14, Leiguíbúð</t>
  </si>
  <si>
    <t>MIÐHOLT 3, 102. LEIGUÍBÚÐ</t>
  </si>
  <si>
    <t>BUGÐUTANGI 6, FÉLAGSLEG LEIGUÍBÚÐ</t>
  </si>
  <si>
    <t>SKELJATANGI 40, ÍBÚÐ 101</t>
  </si>
  <si>
    <t>ÞVERHOLT 9A, ÍBÚÐ 101</t>
  </si>
  <si>
    <t>HJALLAHLÍÐ 6, ÍBÚÐ 101</t>
  </si>
  <si>
    <t>HULDUHLÍÐ 1, ÍBÚÐ 0101</t>
  </si>
  <si>
    <t>HULDUHLÍÐ 32, ÍBÚÐ 0101</t>
  </si>
  <si>
    <t>HULDUHLÍÐ 34, ÍBÚÐ 0101</t>
  </si>
  <si>
    <t>HULDUHLÍÐ 34, ÍBÚÐ 0201</t>
  </si>
  <si>
    <t>HULDUHLÍÐ 28, ÍBÚÐ 0101</t>
  </si>
  <si>
    <t>HULDUHLÍÐ 11, ÍBÚÐ 0102</t>
  </si>
  <si>
    <t>HULDUHLÍÐ 11, ÍBÚÐ 0103</t>
  </si>
  <si>
    <t>HULDUHLÍÐ 11, ÍBÚÐ 0105</t>
  </si>
  <si>
    <t>HULDUHLÍÐ 11, ÍBÚÐ 0201</t>
  </si>
  <si>
    <t>FJÁRMAGNSTEKJUR</t>
  </si>
  <si>
    <t>FJÁRMAGNSKOSTNAÐUR</t>
  </si>
  <si>
    <t>HJÚKRUNARHEIMILIÐ HAMRAR</t>
  </si>
  <si>
    <t>AFSKRIFTIR</t>
  </si>
  <si>
    <t>FRÁVEITA REKSTUR</t>
  </si>
  <si>
    <t>Holræsi og niðurföll</t>
  </si>
  <si>
    <t>Hreinsun holræsa</t>
  </si>
  <si>
    <t>Hreinsun rotþróa</t>
  </si>
  <si>
    <t>Lína</t>
  </si>
  <si>
    <t>Málafl.</t>
  </si>
  <si>
    <t>Deild</t>
  </si>
  <si>
    <t>Heit málaflokks</t>
  </si>
  <si>
    <t>Útsvör og fasteigna-skattar</t>
  </si>
  <si>
    <t>Framlög jöfnunarsj.</t>
  </si>
  <si>
    <t>Samtals     tekjur</t>
  </si>
  <si>
    <t>Breyting lífeyris-skuldb</t>
  </si>
  <si>
    <t>Annar rekstrark.</t>
  </si>
  <si>
    <t>Fjármagns-liðir</t>
  </si>
  <si>
    <t>Rekstrar- niðurstaða</t>
  </si>
  <si>
    <t>Fjárhags-áætlun</t>
  </si>
  <si>
    <t>Frávik</t>
  </si>
  <si>
    <t>Rekstrarniðurstaða  A-hluta</t>
  </si>
  <si>
    <t>Millifærslur</t>
  </si>
  <si>
    <t>Rekstrarniðurstaða A og B-hluta</t>
  </si>
  <si>
    <t>Framlög úr Jöfnunarsjóði</t>
  </si>
  <si>
    <t>Helgafellsskóli</t>
  </si>
  <si>
    <t>Rammi / endurskoðun áætlunar</t>
  </si>
  <si>
    <t>Skrifstofa frístundasviðs</t>
  </si>
  <si>
    <t>Önnur íþróttaaðstaða</t>
  </si>
  <si>
    <t>Golfklúbbur Mosfellsbæjar</t>
  </si>
  <si>
    <t>Byggingarland</t>
  </si>
  <si>
    <t>Leiga gatnakerfis</t>
  </si>
  <si>
    <t>Framlög til samtaka sveitarfélaganna</t>
  </si>
  <si>
    <t>Mannauðsdeild</t>
  </si>
  <si>
    <t>Upplýsingatækni</t>
  </si>
  <si>
    <t>Laun starfsmanna (utan deilda)</t>
  </si>
  <si>
    <t>Gatnagerð</t>
  </si>
  <si>
    <t>Þjónustustöð</t>
  </si>
  <si>
    <t>Ból við Varmárskóla</t>
  </si>
  <si>
    <t>Golfvöllur</t>
  </si>
  <si>
    <t>Til ráðstöfunar - rammi</t>
  </si>
  <si>
    <t>Fráveitu- og rotþróargjald</t>
  </si>
  <si>
    <t>Mosfellsbær rekstur janúar til júní 2016</t>
  </si>
  <si>
    <t>Nýlagnir</t>
  </si>
  <si>
    <t>A hluti (í þús.kr.)</t>
  </si>
  <si>
    <t>Fjárfestinga-áætlun ársins</t>
  </si>
  <si>
    <t>Óráðstafað af áætlun ársins</t>
  </si>
  <si>
    <t>Nýting í %</t>
  </si>
  <si>
    <t>Varmárskóli - endurbætur  (eldri og yngri deild)</t>
  </si>
  <si>
    <t>Varmárskóli - sprinklerkerfi áframhald</t>
  </si>
  <si>
    <t>Varmárskóli - hreystivöllur</t>
  </si>
  <si>
    <t>Lágafellsskóli - hreystivöllur</t>
  </si>
  <si>
    <t>Skólaútibúið Höfðaberg - 5.áfangi og frágangur lóðar</t>
  </si>
  <si>
    <t>Nýr skóli á austursvæði, Helgafell</t>
  </si>
  <si>
    <t>Færanlegar kennslustofur</t>
  </si>
  <si>
    <t xml:space="preserve">Brúarland endurbætur </t>
  </si>
  <si>
    <t>Samtals fjárfest í skólum</t>
  </si>
  <si>
    <t>Íþróttahúsið að Varmá - ný aðstaða og þak</t>
  </si>
  <si>
    <t>Íþróttahúsið að Varmá - nýtt sundlaugarkerfi</t>
  </si>
  <si>
    <t>Íþróttahúsið að Lágafelli - nýtt sundlaugarkerfi o.fl.</t>
  </si>
  <si>
    <t>Motomos</t>
  </si>
  <si>
    <t>Golfvellir</t>
  </si>
  <si>
    <t>Skíðasvæði</t>
  </si>
  <si>
    <t>Samtals fjárfest í íþr. og tómst. mannvirkjum</t>
  </si>
  <si>
    <t>Menningarhús / Hlégarður</t>
  </si>
  <si>
    <t>Samtals fjárfest í öðrum mannvirkum</t>
  </si>
  <si>
    <t>Fjárfest í gatnagerð</t>
  </si>
  <si>
    <t>Tekjur af gatnagerðargjöldum</t>
  </si>
  <si>
    <r>
      <t xml:space="preserve">Samtals fjárfest í gatnagerð </t>
    </r>
    <r>
      <rPr>
        <sz val="11"/>
        <rFont val="Calibri"/>
        <family val="2"/>
        <scheme val="minor"/>
      </rPr>
      <t>(nettó)</t>
    </r>
  </si>
  <si>
    <t>Bifreiðar og tæki</t>
  </si>
  <si>
    <t>Samtals fjárfest í tækjum og búnaði</t>
  </si>
  <si>
    <t>Samtals fjárfestingar  A-hluta</t>
  </si>
  <si>
    <t>Fjárfesti í fráveitu (nettó)</t>
  </si>
  <si>
    <t>Fjárfest í hitaveitu (nettó)</t>
  </si>
  <si>
    <t>Fjárfesti í vatnsveitu (nettó)</t>
  </si>
  <si>
    <t>Samtals fjárfestingar í A og B hluta</t>
  </si>
  <si>
    <t>Fjárfest í janúar til júní</t>
  </si>
  <si>
    <t>-</t>
  </si>
  <si>
    <t>Krikaskóli v/dómsmáls</t>
  </si>
  <si>
    <t>Fjárfesting janúar til júní 2016</t>
  </si>
  <si>
    <t>Hjúkrunarheimilið Hamrar v/verktryggingar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</si>
</sst>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mkr&quot;"/>
    <numFmt numFmtId="166" formatCode="0.0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b/>
      <sz val="16"/>
      <name val="Book Antiqua"/>
      <family val="1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Arial"/>
      <family val="2"/>
    </font>
    <font>
      <sz val="1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5" fillId="0" borderId="0"/>
  </cellStyleXfs>
  <cellXfs count="57">
    <xf numFmtId="0" fontId="0" fillId="0" borderId="0" xfId="0"/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textRotation="90" wrapTex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3" fontId="2" fillId="2" borderId="1" xfId="0" applyNumberFormat="1" applyFont="1" applyFill="1" applyBorder="1" applyAlignment="1">
      <alignment horizontal="center" wrapText="1"/>
    </xf>
    <xf numFmtId="3" fontId="2" fillId="0" borderId="1" xfId="0" applyNumberFormat="1" applyFont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0" fontId="3" fillId="0" borderId="0" xfId="0" applyFont="1"/>
    <xf numFmtId="3" fontId="0" fillId="0" borderId="0" xfId="0" applyNumberFormat="1"/>
    <xf numFmtId="3" fontId="1" fillId="0" borderId="0" xfId="0" applyNumberFormat="1" applyFont="1"/>
    <xf numFmtId="3" fontId="1" fillId="0" borderId="3" xfId="0" applyNumberFormat="1" applyFont="1" applyBorder="1"/>
    <xf numFmtId="0" fontId="2" fillId="0" borderId="0" xfId="0" applyFont="1" applyAlignment="1">
      <alignment horizontal="right"/>
    </xf>
    <xf numFmtId="0" fontId="6" fillId="0" borderId="0" xfId="2" applyFont="1" applyBorder="1"/>
    <xf numFmtId="0" fontId="7" fillId="0" borderId="0" xfId="2" applyFont="1" applyBorder="1"/>
    <xf numFmtId="0" fontId="5" fillId="0" borderId="0" xfId="2"/>
    <xf numFmtId="0" fontId="8" fillId="3" borderId="1" xfId="2" applyFont="1" applyFill="1" applyBorder="1"/>
    <xf numFmtId="1" fontId="9" fillId="4" borderId="1" xfId="2" applyNumberFormat="1" applyFont="1" applyFill="1" applyBorder="1" applyAlignment="1">
      <alignment horizontal="center" wrapText="1"/>
    </xf>
    <xf numFmtId="0" fontId="4" fillId="0" borderId="0" xfId="0" applyFont="1"/>
    <xf numFmtId="0" fontId="5" fillId="0" borderId="4" xfId="2" applyFont="1" applyFill="1" applyBorder="1"/>
    <xf numFmtId="3" fontId="5" fillId="0" borderId="5" xfId="2" applyNumberFormat="1" applyFont="1" applyFill="1" applyBorder="1"/>
    <xf numFmtId="3" fontId="5" fillId="0" borderId="4" xfId="2" applyNumberFormat="1" applyBorder="1"/>
    <xf numFmtId="0" fontId="0" fillId="0" borderId="4" xfId="0" applyFill="1" applyBorder="1"/>
    <xf numFmtId="164" fontId="0" fillId="0" borderId="4" xfId="0" applyNumberFormat="1" applyFont="1" applyFill="1" applyBorder="1"/>
    <xf numFmtId="9" fontId="0" fillId="0" borderId="4" xfId="1" applyFont="1" applyFill="1" applyBorder="1"/>
    <xf numFmtId="0" fontId="0" fillId="0" borderId="0" xfId="0" applyFont="1"/>
    <xf numFmtId="164" fontId="0" fillId="0" borderId="6" xfId="0" applyNumberFormat="1" applyFont="1" applyFill="1" applyBorder="1"/>
    <xf numFmtId="9" fontId="0" fillId="0" borderId="6" xfId="1" applyFont="1" applyFill="1" applyBorder="1"/>
    <xf numFmtId="0" fontId="8" fillId="0" borderId="4" xfId="0" applyFont="1" applyFill="1" applyBorder="1"/>
    <xf numFmtId="164" fontId="8" fillId="0" borderId="4" xfId="0" applyNumberFormat="1" applyFont="1" applyFill="1" applyBorder="1"/>
    <xf numFmtId="9" fontId="1" fillId="0" borderId="4" xfId="1" applyFont="1" applyFill="1" applyBorder="1"/>
    <xf numFmtId="0" fontId="10" fillId="0" borderId="4" xfId="2" applyFont="1" applyFill="1" applyBorder="1"/>
    <xf numFmtId="3" fontId="10" fillId="0" borderId="5" xfId="2" applyNumberFormat="1" applyFont="1" applyFill="1" applyBorder="1"/>
    <xf numFmtId="0" fontId="11" fillId="0" borderId="0" xfId="2" applyFont="1"/>
    <xf numFmtId="0" fontId="0" fillId="0" borderId="4" xfId="0" applyFont="1" applyFill="1" applyBorder="1"/>
    <xf numFmtId="0" fontId="10" fillId="0" borderId="0" xfId="2" applyFont="1"/>
    <xf numFmtId="0" fontId="10" fillId="0" borderId="4" xfId="0" applyFont="1" applyFill="1" applyBorder="1"/>
    <xf numFmtId="0" fontId="12" fillId="0" borderId="4" xfId="2" applyFont="1" applyFill="1" applyBorder="1"/>
    <xf numFmtId="3" fontId="10" fillId="0" borderId="4" xfId="2" applyNumberFormat="1" applyFont="1" applyFill="1" applyBorder="1"/>
    <xf numFmtId="0" fontId="8" fillId="0" borderId="7" xfId="2" applyFont="1" applyFill="1" applyBorder="1"/>
    <xf numFmtId="164" fontId="8" fillId="0" borderId="1" xfId="0" applyNumberFormat="1" applyFont="1" applyFill="1" applyBorder="1"/>
    <xf numFmtId="9" fontId="1" fillId="0" borderId="8" xfId="1" applyFont="1" applyFill="1" applyBorder="1"/>
    <xf numFmtId="0" fontId="10" fillId="0" borderId="4" xfId="2" applyFont="1" applyBorder="1"/>
    <xf numFmtId="0" fontId="8" fillId="5" borderId="1" xfId="2" applyFont="1" applyFill="1" applyBorder="1"/>
    <xf numFmtId="164" fontId="8" fillId="5" borderId="1" xfId="0" applyNumberFormat="1" applyFont="1" applyFill="1" applyBorder="1"/>
    <xf numFmtId="9" fontId="8" fillId="5" borderId="1" xfId="0" applyNumberFormat="1" applyFont="1" applyFill="1" applyBorder="1"/>
    <xf numFmtId="0" fontId="13" fillId="0" borderId="0" xfId="2" applyFont="1" applyBorder="1"/>
    <xf numFmtId="3" fontId="5" fillId="0" borderId="0" xfId="2" applyNumberFormat="1" applyBorder="1"/>
    <xf numFmtId="9" fontId="0" fillId="0" borderId="0" xfId="1" applyFont="1" applyFill="1" applyBorder="1"/>
    <xf numFmtId="0" fontId="5" fillId="0" borderId="0" xfId="2" applyBorder="1"/>
    <xf numFmtId="0" fontId="0" fillId="0" borderId="0" xfId="0" applyBorder="1"/>
    <xf numFmtId="9" fontId="0" fillId="0" borderId="4" xfId="1" applyFont="1" applyFill="1" applyBorder="1" applyAlignment="1">
      <alignment horizontal="right"/>
    </xf>
    <xf numFmtId="9" fontId="0" fillId="0" borderId="0" xfId="1" applyFont="1"/>
    <xf numFmtId="166" fontId="0" fillId="0" borderId="0" xfId="0" applyNumberFormat="1"/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8</xdr:col>
      <xdr:colOff>599565</xdr:colOff>
      <xdr:row>22</xdr:row>
      <xdr:rowOff>133350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5476364" cy="4324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82"/>
  <sheetViews>
    <sheetView tabSelected="1" zoomScale="80" zoomScaleNormal="80" workbookViewId="0">
      <pane ySplit="3" topLeftCell="A4" activePane="bottomLeft" state="frozen"/>
      <selection pane="bottomLeft" activeCell="F102" sqref="F102"/>
    </sheetView>
  </sheetViews>
  <sheetFormatPr defaultRowHeight="15" outlineLevelRow="1" x14ac:dyDescent="0.25"/>
  <cols>
    <col min="1" max="1" width="5.28515625" style="1" customWidth="1"/>
    <col min="2" max="2" width="3.28515625" style="1" customWidth="1"/>
    <col min="3" max="3" width="3.7109375" style="1" customWidth="1"/>
    <col min="4" max="4" width="36.140625" style="1" customWidth="1"/>
    <col min="5" max="5" width="14.42578125" style="1" bestFit="1" customWidth="1"/>
    <col min="6" max="6" width="12.28515625" style="1" customWidth="1"/>
    <col min="7" max="7" width="12.7109375" style="1" customWidth="1"/>
    <col min="8" max="8" width="14.42578125" style="1" customWidth="1"/>
    <col min="9" max="9" width="13.28515625" style="1" customWidth="1"/>
    <col min="10" max="10" width="11.140625" style="1" customWidth="1"/>
    <col min="11" max="11" width="12" style="1" customWidth="1"/>
    <col min="12" max="12" width="11.7109375" style="1" customWidth="1"/>
    <col min="13" max="13" width="14.140625" style="1" customWidth="1"/>
    <col min="14" max="14" width="13.7109375" style="1" customWidth="1"/>
    <col min="15" max="16" width="14.7109375" style="1" customWidth="1"/>
    <col min="17" max="17" width="11.5703125" style="1" bestFit="1" customWidth="1"/>
    <col min="18" max="16384" width="9.140625" style="1"/>
  </cols>
  <sheetData>
    <row r="1" spans="1:18" ht="23.25" x14ac:dyDescent="0.35">
      <c r="A1" s="11" t="s">
        <v>268</v>
      </c>
    </row>
    <row r="3" spans="1:18" ht="49.5" customHeight="1" x14ac:dyDescent="0.25">
      <c r="A3" s="3" t="s">
        <v>234</v>
      </c>
      <c r="B3" s="3" t="s">
        <v>235</v>
      </c>
      <c r="C3" s="3" t="s">
        <v>236</v>
      </c>
      <c r="D3" s="4" t="s">
        <v>237</v>
      </c>
      <c r="E3" s="5" t="s">
        <v>238</v>
      </c>
      <c r="F3" s="5" t="s">
        <v>239</v>
      </c>
      <c r="G3" s="5" t="s">
        <v>0</v>
      </c>
      <c r="H3" s="5" t="s">
        <v>240</v>
      </c>
      <c r="I3" s="6" t="s">
        <v>1</v>
      </c>
      <c r="J3" s="5" t="s">
        <v>241</v>
      </c>
      <c r="K3" s="10" t="s">
        <v>242</v>
      </c>
      <c r="L3" s="5" t="s">
        <v>2</v>
      </c>
      <c r="M3" s="7" t="s">
        <v>3</v>
      </c>
      <c r="N3" s="7" t="s">
        <v>243</v>
      </c>
      <c r="O3" s="8" t="s">
        <v>244</v>
      </c>
      <c r="P3" s="8" t="s">
        <v>245</v>
      </c>
      <c r="Q3" s="9" t="s">
        <v>246</v>
      </c>
    </row>
    <row r="4" spans="1:18" s="2" customFormat="1" x14ac:dyDescent="0.25">
      <c r="A4" s="2">
        <v>1</v>
      </c>
      <c r="B4" s="2">
        <v>0</v>
      </c>
      <c r="D4" s="2" t="s">
        <v>4</v>
      </c>
      <c r="E4" s="13">
        <v>-2613811241</v>
      </c>
      <c r="F4" s="13">
        <v>-660760495</v>
      </c>
      <c r="G4" s="13">
        <v>-52247164</v>
      </c>
      <c r="H4" s="13">
        <v>-3326818900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0</v>
      </c>
      <c r="O4" s="13">
        <v>-3326818900</v>
      </c>
      <c r="P4" s="13">
        <v>-3392959333</v>
      </c>
      <c r="Q4" s="13">
        <f>O4-P4</f>
        <v>66140433</v>
      </c>
      <c r="R4" s="55"/>
    </row>
    <row r="5" spans="1:18" outlineLevel="1" x14ac:dyDescent="0.25">
      <c r="A5" s="1">
        <v>11</v>
      </c>
      <c r="B5" s="1">
        <v>0</v>
      </c>
      <c r="C5" s="1">
        <v>1</v>
      </c>
      <c r="D5" s="1" t="s">
        <v>5</v>
      </c>
      <c r="E5" s="12">
        <v>-2249921962</v>
      </c>
      <c r="F5" s="1">
        <v>0</v>
      </c>
      <c r="G5" s="1">
        <v>0</v>
      </c>
      <c r="H5" s="12">
        <v>-2249921962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2">
        <v>-2249921962</v>
      </c>
      <c r="P5" s="12">
        <v>-2280440776</v>
      </c>
      <c r="Q5" s="12">
        <f>O5-P5</f>
        <v>30518814</v>
      </c>
      <c r="R5" s="56"/>
    </row>
    <row r="6" spans="1:18" outlineLevel="1" x14ac:dyDescent="0.25">
      <c r="A6" s="1">
        <v>12</v>
      </c>
      <c r="B6" s="1">
        <v>0</v>
      </c>
      <c r="C6" s="1">
        <v>6</v>
      </c>
      <c r="D6" s="1" t="s">
        <v>6</v>
      </c>
      <c r="E6" s="12">
        <v>-363889279</v>
      </c>
      <c r="F6" s="1">
        <v>0</v>
      </c>
      <c r="G6" s="1">
        <v>0</v>
      </c>
      <c r="H6" s="12">
        <v>-363889279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2">
        <v>-363889279</v>
      </c>
      <c r="P6" s="12">
        <v>-364000002</v>
      </c>
      <c r="Q6" s="12">
        <f t="shared" ref="Q6:Q8" si="0">O6-P6</f>
        <v>110723</v>
      </c>
      <c r="R6" s="56"/>
    </row>
    <row r="7" spans="1:18" outlineLevel="1" x14ac:dyDescent="0.25">
      <c r="A7" s="1">
        <v>13</v>
      </c>
      <c r="B7" s="1">
        <v>0</v>
      </c>
      <c r="C7" s="1">
        <v>11</v>
      </c>
      <c r="D7" s="1" t="s">
        <v>250</v>
      </c>
      <c r="E7" s="1">
        <v>0</v>
      </c>
      <c r="F7" s="12">
        <v>-660760495</v>
      </c>
      <c r="G7" s="1">
        <v>0</v>
      </c>
      <c r="H7" s="12">
        <v>-660760495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2">
        <v>-660760495</v>
      </c>
      <c r="P7" s="12">
        <v>-696018555</v>
      </c>
      <c r="Q7" s="12">
        <f t="shared" si="0"/>
        <v>35258060</v>
      </c>
      <c r="R7" s="56"/>
    </row>
    <row r="8" spans="1:18" outlineLevel="1" x14ac:dyDescent="0.25">
      <c r="A8" s="1">
        <v>14</v>
      </c>
      <c r="B8" s="1">
        <v>0</v>
      </c>
      <c r="C8" s="1">
        <v>35</v>
      </c>
      <c r="D8" s="1" t="s">
        <v>7</v>
      </c>
      <c r="E8" s="1">
        <v>0</v>
      </c>
      <c r="F8" s="1">
        <v>0</v>
      </c>
      <c r="G8" s="12">
        <v>-52247164</v>
      </c>
      <c r="H8" s="12">
        <v>-52247164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2">
        <v>-52247164</v>
      </c>
      <c r="P8" s="12">
        <v>-52500000</v>
      </c>
      <c r="Q8" s="12">
        <f t="shared" si="0"/>
        <v>252836</v>
      </c>
      <c r="R8" s="56"/>
    </row>
    <row r="9" spans="1:18" s="2" customFormat="1" x14ac:dyDescent="0.25">
      <c r="A9" s="2">
        <v>2</v>
      </c>
      <c r="B9" s="2">
        <v>2</v>
      </c>
      <c r="D9" s="2" t="s">
        <v>8</v>
      </c>
      <c r="E9" s="2">
        <v>0</v>
      </c>
      <c r="F9" s="2">
        <v>0</v>
      </c>
      <c r="G9" s="13">
        <v>-206709662</v>
      </c>
      <c r="H9" s="13">
        <v>-206709662</v>
      </c>
      <c r="I9" s="13">
        <v>140346511</v>
      </c>
      <c r="J9" s="2">
        <v>0</v>
      </c>
      <c r="K9" s="13">
        <v>729524020</v>
      </c>
      <c r="L9" s="2">
        <v>0</v>
      </c>
      <c r="M9" s="13">
        <v>869870531</v>
      </c>
      <c r="N9" s="2">
        <v>0</v>
      </c>
      <c r="O9" s="13">
        <v>663160869</v>
      </c>
      <c r="P9" s="13">
        <v>662395834</v>
      </c>
      <c r="Q9" s="13">
        <f>O9-P9</f>
        <v>765035</v>
      </c>
      <c r="R9" s="56"/>
    </row>
    <row r="10" spans="1:18" hidden="1" outlineLevel="1" x14ac:dyDescent="0.25">
      <c r="A10" s="1">
        <v>21</v>
      </c>
      <c r="B10" s="1">
        <v>2</v>
      </c>
      <c r="C10" s="1">
        <v>1</v>
      </c>
      <c r="D10" s="1" t="s">
        <v>9</v>
      </c>
      <c r="E10" s="1">
        <v>0</v>
      </c>
      <c r="F10" s="1">
        <v>0</v>
      </c>
      <c r="G10" s="1">
        <v>0</v>
      </c>
      <c r="H10" s="1">
        <v>0</v>
      </c>
      <c r="I10" s="12">
        <v>1328574</v>
      </c>
      <c r="J10" s="1">
        <v>0</v>
      </c>
      <c r="K10" s="1">
        <v>0</v>
      </c>
      <c r="L10" s="1">
        <v>0</v>
      </c>
      <c r="M10" s="12">
        <v>1328574</v>
      </c>
      <c r="N10" s="1">
        <v>0</v>
      </c>
      <c r="O10" s="12">
        <v>1328574</v>
      </c>
      <c r="P10" s="12">
        <v>1337428</v>
      </c>
      <c r="Q10" s="12">
        <f t="shared" ref="Q10:Q36" si="1">O10-P10</f>
        <v>-8854</v>
      </c>
    </row>
    <row r="11" spans="1:18" hidden="1" outlineLevel="1" x14ac:dyDescent="0.25">
      <c r="A11" s="1">
        <v>22</v>
      </c>
      <c r="B11" s="1">
        <v>2</v>
      </c>
      <c r="C11" s="1">
        <v>2</v>
      </c>
      <c r="D11" s="1" t="s">
        <v>10</v>
      </c>
      <c r="E11" s="1">
        <v>0</v>
      </c>
      <c r="F11" s="1">
        <v>0</v>
      </c>
      <c r="G11" s="12">
        <v>-2945316</v>
      </c>
      <c r="H11" s="12">
        <v>-2945316</v>
      </c>
      <c r="I11" s="12">
        <v>25050859</v>
      </c>
      <c r="J11" s="1">
        <v>0</v>
      </c>
      <c r="K11" s="12">
        <v>5987906</v>
      </c>
      <c r="L11" s="1">
        <v>0</v>
      </c>
      <c r="M11" s="12">
        <v>31038765</v>
      </c>
      <c r="N11" s="1">
        <v>0</v>
      </c>
      <c r="O11" s="12">
        <v>28093449</v>
      </c>
      <c r="P11" s="12">
        <v>34159012</v>
      </c>
      <c r="Q11" s="12">
        <f t="shared" si="1"/>
        <v>-6065563</v>
      </c>
    </row>
    <row r="12" spans="1:18" hidden="1" outlineLevel="1" x14ac:dyDescent="0.25">
      <c r="A12" s="1">
        <v>23</v>
      </c>
      <c r="B12" s="1">
        <v>2</v>
      </c>
      <c r="C12" s="1">
        <v>11</v>
      </c>
      <c r="D12" s="1" t="s">
        <v>11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2">
        <v>19337877</v>
      </c>
      <c r="L12" s="1">
        <v>0</v>
      </c>
      <c r="M12" s="12">
        <v>19337877</v>
      </c>
      <c r="N12" s="1">
        <v>0</v>
      </c>
      <c r="O12" s="12">
        <v>19337877</v>
      </c>
      <c r="P12" s="12">
        <v>24499998</v>
      </c>
      <c r="Q12" s="12">
        <f t="shared" si="1"/>
        <v>-5162121</v>
      </c>
    </row>
    <row r="13" spans="1:18" hidden="1" outlineLevel="1" x14ac:dyDescent="0.25">
      <c r="A13" s="1">
        <v>24</v>
      </c>
      <c r="B13" s="1">
        <v>2</v>
      </c>
      <c r="C13" s="1">
        <v>16</v>
      </c>
      <c r="D13" s="1" t="s">
        <v>12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2">
        <v>3452588</v>
      </c>
      <c r="L13" s="1">
        <v>0</v>
      </c>
      <c r="M13" s="12">
        <v>3452588</v>
      </c>
      <c r="N13" s="1">
        <v>0</v>
      </c>
      <c r="O13" s="12">
        <v>3452588</v>
      </c>
      <c r="P13" s="12">
        <v>3877984</v>
      </c>
      <c r="Q13" s="12">
        <f t="shared" si="1"/>
        <v>-425396</v>
      </c>
    </row>
    <row r="14" spans="1:18" hidden="1" outlineLevel="1" x14ac:dyDescent="0.25">
      <c r="A14" s="1">
        <v>25</v>
      </c>
      <c r="B14" s="1">
        <v>2</v>
      </c>
      <c r="C14" s="1">
        <v>18</v>
      </c>
      <c r="D14" s="1" t="s">
        <v>13</v>
      </c>
      <c r="E14" s="1">
        <v>0</v>
      </c>
      <c r="F14" s="1">
        <v>0</v>
      </c>
      <c r="G14" s="12">
        <v>-20442843</v>
      </c>
      <c r="H14" s="12">
        <v>-20442843</v>
      </c>
      <c r="I14" s="1">
        <v>0</v>
      </c>
      <c r="J14" s="1">
        <v>0</v>
      </c>
      <c r="K14" s="12">
        <v>32751923</v>
      </c>
      <c r="L14" s="1">
        <v>0</v>
      </c>
      <c r="M14" s="12">
        <v>32751923</v>
      </c>
      <c r="N14" s="1">
        <v>0</v>
      </c>
      <c r="O14" s="12">
        <v>12309080</v>
      </c>
      <c r="P14" s="12">
        <v>14103996</v>
      </c>
      <c r="Q14" s="12">
        <f t="shared" si="1"/>
        <v>-1794916</v>
      </c>
    </row>
    <row r="15" spans="1:18" hidden="1" outlineLevel="1" x14ac:dyDescent="0.25">
      <c r="A15" s="1">
        <v>26</v>
      </c>
      <c r="B15" s="1">
        <v>2</v>
      </c>
      <c r="C15" s="1">
        <v>19</v>
      </c>
      <c r="D15" s="1" t="s">
        <v>14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2">
        <v>4787377</v>
      </c>
      <c r="L15" s="1">
        <v>0</v>
      </c>
      <c r="M15" s="12">
        <v>4787377</v>
      </c>
      <c r="N15" s="1">
        <v>0</v>
      </c>
      <c r="O15" s="12">
        <v>4787377</v>
      </c>
      <c r="P15" s="12">
        <v>3777360</v>
      </c>
      <c r="Q15" s="12">
        <f t="shared" si="1"/>
        <v>1010017</v>
      </c>
    </row>
    <row r="16" spans="1:18" hidden="1" outlineLevel="1" x14ac:dyDescent="0.25">
      <c r="A16" s="1">
        <v>27</v>
      </c>
      <c r="B16" s="1">
        <v>2</v>
      </c>
      <c r="C16" s="1">
        <v>31</v>
      </c>
      <c r="D16" s="1" t="s">
        <v>15</v>
      </c>
      <c r="E16" s="1">
        <v>0</v>
      </c>
      <c r="F16" s="1">
        <v>0</v>
      </c>
      <c r="G16" s="1">
        <v>0</v>
      </c>
      <c r="H16" s="1">
        <v>0</v>
      </c>
      <c r="I16" s="12">
        <v>2692086</v>
      </c>
      <c r="J16" s="1">
        <v>0</v>
      </c>
      <c r="K16" s="12">
        <v>3061206</v>
      </c>
      <c r="L16" s="1">
        <v>0</v>
      </c>
      <c r="M16" s="12">
        <v>5753292</v>
      </c>
      <c r="N16" s="1">
        <v>0</v>
      </c>
      <c r="O16" s="12">
        <v>5753292</v>
      </c>
      <c r="P16" s="12">
        <v>4388997</v>
      </c>
      <c r="Q16" s="12">
        <f t="shared" si="1"/>
        <v>1364295</v>
      </c>
    </row>
    <row r="17" spans="1:17" hidden="1" outlineLevel="1" x14ac:dyDescent="0.25">
      <c r="A17" s="1">
        <v>28</v>
      </c>
      <c r="B17" s="1">
        <v>2</v>
      </c>
      <c r="C17" s="1">
        <v>41</v>
      </c>
      <c r="D17" s="1" t="s">
        <v>16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2">
        <v>3043473</v>
      </c>
      <c r="L17" s="1">
        <v>0</v>
      </c>
      <c r="M17" s="12">
        <v>3043473</v>
      </c>
      <c r="N17" s="1">
        <v>0</v>
      </c>
      <c r="O17" s="12">
        <v>3043473</v>
      </c>
      <c r="P17" s="12">
        <v>2808636</v>
      </c>
      <c r="Q17" s="12">
        <f t="shared" si="1"/>
        <v>234837</v>
      </c>
    </row>
    <row r="18" spans="1:17" hidden="1" outlineLevel="1" x14ac:dyDescent="0.25">
      <c r="A18" s="1">
        <v>29</v>
      </c>
      <c r="B18" s="1">
        <v>2</v>
      </c>
      <c r="C18" s="1">
        <v>42</v>
      </c>
      <c r="D18" s="1" t="s">
        <v>17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2">
        <v>32248</v>
      </c>
      <c r="Q18" s="12">
        <f t="shared" si="1"/>
        <v>-32248</v>
      </c>
    </row>
    <row r="19" spans="1:17" hidden="1" outlineLevel="1" x14ac:dyDescent="0.25">
      <c r="A19" s="1">
        <v>210</v>
      </c>
      <c r="B19" s="1">
        <v>2</v>
      </c>
      <c r="C19" s="1">
        <v>43</v>
      </c>
      <c r="D19" s="1" t="s">
        <v>18</v>
      </c>
      <c r="E19" s="1">
        <v>0</v>
      </c>
      <c r="F19" s="1">
        <v>0</v>
      </c>
      <c r="G19" s="12">
        <v>-159551418</v>
      </c>
      <c r="H19" s="12">
        <v>-159551418</v>
      </c>
      <c r="I19" s="1">
        <v>0</v>
      </c>
      <c r="J19" s="1">
        <v>0</v>
      </c>
      <c r="K19" s="12">
        <v>159551418</v>
      </c>
      <c r="L19" s="1">
        <v>0</v>
      </c>
      <c r="M19" s="12">
        <v>159551418</v>
      </c>
      <c r="N19" s="1">
        <v>0</v>
      </c>
      <c r="O19" s="1">
        <v>0</v>
      </c>
      <c r="P19" s="1">
        <v>0</v>
      </c>
      <c r="Q19" s="12">
        <f t="shared" si="1"/>
        <v>0</v>
      </c>
    </row>
    <row r="20" spans="1:17" hidden="1" outlineLevel="1" x14ac:dyDescent="0.25">
      <c r="A20" s="1">
        <v>211</v>
      </c>
      <c r="B20" s="1">
        <v>2</v>
      </c>
      <c r="C20" s="1">
        <v>45</v>
      </c>
      <c r="D20" s="1" t="s">
        <v>19</v>
      </c>
      <c r="E20" s="1">
        <v>0</v>
      </c>
      <c r="F20" s="1">
        <v>0</v>
      </c>
      <c r="G20" s="12">
        <v>-6879375</v>
      </c>
      <c r="H20" s="12">
        <v>-6879375</v>
      </c>
      <c r="I20" s="1">
        <v>0</v>
      </c>
      <c r="J20" s="1">
        <v>0</v>
      </c>
      <c r="K20" s="12">
        <v>54658578</v>
      </c>
      <c r="L20" s="1">
        <v>0</v>
      </c>
      <c r="M20" s="12">
        <v>54658578</v>
      </c>
      <c r="N20" s="1">
        <v>0</v>
      </c>
      <c r="O20" s="12">
        <v>47779203</v>
      </c>
      <c r="P20" s="12">
        <v>46317174</v>
      </c>
      <c r="Q20" s="12">
        <f t="shared" si="1"/>
        <v>1462029</v>
      </c>
    </row>
    <row r="21" spans="1:17" hidden="1" outlineLevel="1" x14ac:dyDescent="0.25">
      <c r="A21" s="1">
        <v>212</v>
      </c>
      <c r="B21" s="1">
        <v>2</v>
      </c>
      <c r="C21" s="1">
        <v>48</v>
      </c>
      <c r="D21" s="1" t="s">
        <v>20</v>
      </c>
      <c r="E21" s="1">
        <v>0</v>
      </c>
      <c r="F21" s="1">
        <v>0</v>
      </c>
      <c r="G21" s="12">
        <v>-431846</v>
      </c>
      <c r="H21" s="12">
        <v>-431846</v>
      </c>
      <c r="I21" s="12">
        <v>4846243</v>
      </c>
      <c r="J21" s="1">
        <v>0</v>
      </c>
      <c r="K21" s="12">
        <v>10819049</v>
      </c>
      <c r="L21" s="1">
        <v>0</v>
      </c>
      <c r="M21" s="12">
        <v>15665292</v>
      </c>
      <c r="N21" s="1">
        <v>0</v>
      </c>
      <c r="O21" s="12">
        <v>15233446</v>
      </c>
      <c r="P21" s="12">
        <v>18601551</v>
      </c>
      <c r="Q21" s="12">
        <f t="shared" si="1"/>
        <v>-3368105</v>
      </c>
    </row>
    <row r="22" spans="1:17" hidden="1" outlineLevel="1" x14ac:dyDescent="0.25">
      <c r="A22" s="1">
        <v>213</v>
      </c>
      <c r="B22" s="1">
        <v>2</v>
      </c>
      <c r="C22" s="1">
        <v>49</v>
      </c>
      <c r="D22" s="1" t="s">
        <v>21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2">
        <v>9654764</v>
      </c>
      <c r="L22" s="1">
        <v>0</v>
      </c>
      <c r="M22" s="12">
        <v>9654764</v>
      </c>
      <c r="N22" s="1">
        <v>0</v>
      </c>
      <c r="O22" s="12">
        <v>9654764</v>
      </c>
      <c r="P22" s="12">
        <v>10000002</v>
      </c>
      <c r="Q22" s="12">
        <f t="shared" si="1"/>
        <v>-345238</v>
      </c>
    </row>
    <row r="23" spans="1:17" hidden="1" outlineLevel="1" x14ac:dyDescent="0.25">
      <c r="A23" s="1">
        <v>214</v>
      </c>
      <c r="B23" s="1">
        <v>2</v>
      </c>
      <c r="C23" s="1">
        <v>50</v>
      </c>
      <c r="D23" s="1" t="s">
        <v>22</v>
      </c>
      <c r="E23" s="1">
        <v>0</v>
      </c>
      <c r="F23" s="1">
        <v>0</v>
      </c>
      <c r="G23" s="12">
        <v>-11635235</v>
      </c>
      <c r="H23" s="12">
        <v>-11635235</v>
      </c>
      <c r="I23" s="12">
        <v>10407158</v>
      </c>
      <c r="J23" s="1">
        <v>0</v>
      </c>
      <c r="K23" s="12">
        <v>282689063</v>
      </c>
      <c r="L23" s="1">
        <v>0</v>
      </c>
      <c r="M23" s="12">
        <v>293096221</v>
      </c>
      <c r="N23" s="1">
        <v>0</v>
      </c>
      <c r="O23" s="12">
        <v>281460986</v>
      </c>
      <c r="P23" s="12">
        <v>280637826</v>
      </c>
      <c r="Q23" s="12">
        <f t="shared" si="1"/>
        <v>823160</v>
      </c>
    </row>
    <row r="24" spans="1:17" hidden="1" outlineLevel="1" x14ac:dyDescent="0.25">
      <c r="A24" s="1">
        <v>215</v>
      </c>
      <c r="B24" s="1">
        <v>2</v>
      </c>
      <c r="C24" s="1">
        <v>51</v>
      </c>
      <c r="D24" s="1" t="s">
        <v>23</v>
      </c>
      <c r="E24" s="1">
        <v>0</v>
      </c>
      <c r="F24" s="1">
        <v>0</v>
      </c>
      <c r="G24" s="1">
        <v>0</v>
      </c>
      <c r="H24" s="1">
        <v>0</v>
      </c>
      <c r="I24" s="12">
        <v>7425353</v>
      </c>
      <c r="J24" s="1">
        <v>0</v>
      </c>
      <c r="K24" s="12">
        <v>50200090</v>
      </c>
      <c r="L24" s="1">
        <v>0</v>
      </c>
      <c r="M24" s="12">
        <v>57625443</v>
      </c>
      <c r="N24" s="1">
        <v>0</v>
      </c>
      <c r="O24" s="12">
        <v>57625443</v>
      </c>
      <c r="P24" s="12">
        <v>43516330</v>
      </c>
      <c r="Q24" s="12">
        <f t="shared" si="1"/>
        <v>14109113</v>
      </c>
    </row>
    <row r="25" spans="1:17" hidden="1" outlineLevel="1" x14ac:dyDescent="0.25">
      <c r="A25" s="1">
        <v>216</v>
      </c>
      <c r="B25" s="1">
        <v>2</v>
      </c>
      <c r="C25" s="1">
        <v>52</v>
      </c>
      <c r="D25" s="1" t="s">
        <v>24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2">
        <v>44787491</v>
      </c>
      <c r="L25" s="1">
        <v>0</v>
      </c>
      <c r="M25" s="12">
        <v>44787491</v>
      </c>
      <c r="N25" s="1">
        <v>0</v>
      </c>
      <c r="O25" s="12">
        <v>44787491</v>
      </c>
      <c r="P25" s="12">
        <v>39051840</v>
      </c>
      <c r="Q25" s="12">
        <f t="shared" si="1"/>
        <v>5735651</v>
      </c>
    </row>
    <row r="26" spans="1:17" hidden="1" outlineLevel="1" x14ac:dyDescent="0.25">
      <c r="A26" s="1">
        <v>217</v>
      </c>
      <c r="B26" s="1">
        <v>2</v>
      </c>
      <c r="C26" s="1">
        <v>53</v>
      </c>
      <c r="D26" s="1" t="s">
        <v>25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2">
        <v>8985400</v>
      </c>
      <c r="L26" s="1">
        <v>0</v>
      </c>
      <c r="M26" s="12">
        <v>8985400</v>
      </c>
      <c r="N26" s="1">
        <v>0</v>
      </c>
      <c r="O26" s="12">
        <v>8985400</v>
      </c>
      <c r="P26" s="12">
        <v>8186142</v>
      </c>
      <c r="Q26" s="12">
        <f t="shared" si="1"/>
        <v>799258</v>
      </c>
    </row>
    <row r="27" spans="1:17" hidden="1" outlineLevel="1" x14ac:dyDescent="0.25">
      <c r="A27" s="1">
        <v>218</v>
      </c>
      <c r="B27" s="1">
        <v>2</v>
      </c>
      <c r="C27" s="1">
        <v>54</v>
      </c>
      <c r="D27" s="1" t="s">
        <v>26</v>
      </c>
      <c r="E27" s="1">
        <v>0</v>
      </c>
      <c r="F27" s="1">
        <v>0</v>
      </c>
      <c r="G27" s="12">
        <v>-594949</v>
      </c>
      <c r="H27" s="12">
        <v>-594949</v>
      </c>
      <c r="I27" s="12">
        <v>30199296</v>
      </c>
      <c r="J27" s="1">
        <v>0</v>
      </c>
      <c r="K27" s="12">
        <v>1891850</v>
      </c>
      <c r="L27" s="1">
        <v>0</v>
      </c>
      <c r="M27" s="12">
        <v>32091146</v>
      </c>
      <c r="N27" s="1">
        <v>0</v>
      </c>
      <c r="O27" s="12">
        <v>31496197</v>
      </c>
      <c r="P27" s="12">
        <v>32390882</v>
      </c>
      <c r="Q27" s="12">
        <f t="shared" si="1"/>
        <v>-894685</v>
      </c>
    </row>
    <row r="28" spans="1:17" hidden="1" outlineLevel="1" x14ac:dyDescent="0.25">
      <c r="A28" s="1">
        <v>219</v>
      </c>
      <c r="B28" s="1">
        <v>2</v>
      </c>
      <c r="C28" s="1">
        <v>55</v>
      </c>
      <c r="D28" s="1" t="s">
        <v>27</v>
      </c>
      <c r="E28" s="1">
        <v>0</v>
      </c>
      <c r="F28" s="1">
        <v>0</v>
      </c>
      <c r="G28" s="12">
        <v>-940230</v>
      </c>
      <c r="H28" s="12">
        <v>-940230</v>
      </c>
      <c r="I28" s="12">
        <v>17441850</v>
      </c>
      <c r="J28" s="1">
        <v>0</v>
      </c>
      <c r="K28" s="12">
        <v>4708946</v>
      </c>
      <c r="L28" s="1">
        <v>0</v>
      </c>
      <c r="M28" s="12">
        <v>22150796</v>
      </c>
      <c r="N28" s="1">
        <v>0</v>
      </c>
      <c r="O28" s="12">
        <v>21210566</v>
      </c>
      <c r="P28" s="12">
        <v>21585246</v>
      </c>
      <c r="Q28" s="12">
        <f t="shared" si="1"/>
        <v>-374680</v>
      </c>
    </row>
    <row r="29" spans="1:17" hidden="1" outlineLevel="1" x14ac:dyDescent="0.25">
      <c r="A29" s="1">
        <v>220</v>
      </c>
      <c r="B29" s="1">
        <v>2</v>
      </c>
      <c r="C29" s="1">
        <v>56</v>
      </c>
      <c r="D29" s="1" t="s">
        <v>28</v>
      </c>
      <c r="E29" s="1">
        <v>0</v>
      </c>
      <c r="F29" s="1">
        <v>0</v>
      </c>
      <c r="G29" s="12">
        <v>-1368450</v>
      </c>
      <c r="H29" s="12">
        <v>-1368450</v>
      </c>
      <c r="I29" s="12">
        <v>40955092</v>
      </c>
      <c r="J29" s="1">
        <v>0</v>
      </c>
      <c r="K29" s="12">
        <v>3088324</v>
      </c>
      <c r="L29" s="1">
        <v>0</v>
      </c>
      <c r="M29" s="12">
        <v>44043416</v>
      </c>
      <c r="N29" s="1">
        <v>0</v>
      </c>
      <c r="O29" s="12">
        <v>42674966</v>
      </c>
      <c r="P29" s="12">
        <v>41918345</v>
      </c>
      <c r="Q29" s="12">
        <f t="shared" si="1"/>
        <v>756621</v>
      </c>
    </row>
    <row r="30" spans="1:17" hidden="1" outlineLevel="1" x14ac:dyDescent="0.25">
      <c r="A30" s="1">
        <v>221</v>
      </c>
      <c r="B30" s="1">
        <v>2</v>
      </c>
      <c r="C30" s="1">
        <v>57</v>
      </c>
      <c r="D30" s="1" t="s">
        <v>29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2">
        <v>11179726</v>
      </c>
      <c r="L30" s="1">
        <v>0</v>
      </c>
      <c r="M30" s="12">
        <v>11179726</v>
      </c>
      <c r="N30" s="1">
        <v>0</v>
      </c>
      <c r="O30" s="12">
        <v>11179726</v>
      </c>
      <c r="P30" s="12">
        <v>11411820</v>
      </c>
      <c r="Q30" s="12">
        <f t="shared" si="1"/>
        <v>-232094</v>
      </c>
    </row>
    <row r="31" spans="1:17" hidden="1" outlineLevel="1" x14ac:dyDescent="0.25">
      <c r="A31" s="1">
        <v>222</v>
      </c>
      <c r="B31" s="1">
        <v>2</v>
      </c>
      <c r="C31" s="1">
        <v>58</v>
      </c>
      <c r="D31" s="1" t="s">
        <v>30</v>
      </c>
      <c r="E31" s="1">
        <v>0</v>
      </c>
      <c r="F31" s="1">
        <v>0</v>
      </c>
      <c r="G31" s="12">
        <v>-1920000</v>
      </c>
      <c r="H31" s="12">
        <v>-1920000</v>
      </c>
      <c r="I31" s="1">
        <v>0</v>
      </c>
      <c r="J31" s="1">
        <v>0</v>
      </c>
      <c r="K31" s="12">
        <v>11684543</v>
      </c>
      <c r="L31" s="1">
        <v>0</v>
      </c>
      <c r="M31" s="12">
        <v>11684543</v>
      </c>
      <c r="N31" s="1">
        <v>0</v>
      </c>
      <c r="O31" s="12">
        <v>9764543</v>
      </c>
      <c r="P31" s="12">
        <v>15748158</v>
      </c>
      <c r="Q31" s="12">
        <f t="shared" si="1"/>
        <v>-5983615</v>
      </c>
    </row>
    <row r="32" spans="1:17" hidden="1" outlineLevel="1" x14ac:dyDescent="0.25">
      <c r="A32" s="1">
        <v>223</v>
      </c>
      <c r="B32" s="1">
        <v>2</v>
      </c>
      <c r="C32" s="1">
        <v>62</v>
      </c>
      <c r="D32" s="1" t="s">
        <v>31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2">
        <v>959138</v>
      </c>
      <c r="L32" s="1">
        <v>0</v>
      </c>
      <c r="M32" s="12">
        <v>959138</v>
      </c>
      <c r="N32" s="1">
        <v>0</v>
      </c>
      <c r="O32" s="12">
        <v>959138</v>
      </c>
      <c r="P32" s="12">
        <v>1027704</v>
      </c>
      <c r="Q32" s="12">
        <f t="shared" si="1"/>
        <v>-68566</v>
      </c>
    </row>
    <row r="33" spans="1:17" hidden="1" outlineLevel="1" x14ac:dyDescent="0.25">
      <c r="A33" s="1">
        <v>224</v>
      </c>
      <c r="B33" s="1">
        <v>2</v>
      </c>
      <c r="C33" s="1">
        <v>65</v>
      </c>
      <c r="D33" s="1" t="s">
        <v>32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2">
        <v>550000</v>
      </c>
      <c r="Q33" s="12">
        <f t="shared" si="1"/>
        <v>-550000</v>
      </c>
    </row>
    <row r="34" spans="1:17" hidden="1" outlineLevel="1" x14ac:dyDescent="0.25">
      <c r="A34" s="1">
        <v>225</v>
      </c>
      <c r="B34" s="1">
        <v>2</v>
      </c>
      <c r="C34" s="1">
        <v>74</v>
      </c>
      <c r="D34" s="1" t="s">
        <v>33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2">
        <v>1007900</v>
      </c>
      <c r="L34" s="1">
        <v>0</v>
      </c>
      <c r="M34" s="12">
        <v>1007900</v>
      </c>
      <c r="N34" s="1">
        <v>0</v>
      </c>
      <c r="O34" s="12">
        <v>1007900</v>
      </c>
      <c r="P34" s="12">
        <v>1016371</v>
      </c>
      <c r="Q34" s="12">
        <f t="shared" si="1"/>
        <v>-8471</v>
      </c>
    </row>
    <row r="35" spans="1:17" hidden="1" outlineLevel="1" x14ac:dyDescent="0.25">
      <c r="A35" s="1">
        <v>226</v>
      </c>
      <c r="B35" s="1">
        <v>2</v>
      </c>
      <c r="C35" s="1">
        <v>75</v>
      </c>
      <c r="D35" s="1" t="s">
        <v>34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2">
        <f t="shared" si="1"/>
        <v>0</v>
      </c>
    </row>
    <row r="36" spans="1:17" hidden="1" outlineLevel="1" x14ac:dyDescent="0.25">
      <c r="A36" s="1">
        <v>227</v>
      </c>
      <c r="B36" s="1">
        <v>2</v>
      </c>
      <c r="C36" s="1">
        <v>81</v>
      </c>
      <c r="D36" s="1" t="s">
        <v>35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2">
        <v>1235390</v>
      </c>
      <c r="L36" s="1">
        <v>0</v>
      </c>
      <c r="M36" s="12">
        <v>1235390</v>
      </c>
      <c r="N36" s="1">
        <v>0</v>
      </c>
      <c r="O36" s="12">
        <v>1235390</v>
      </c>
      <c r="P36" s="12">
        <v>1450784</v>
      </c>
      <c r="Q36" s="12">
        <f t="shared" si="1"/>
        <v>-215394</v>
      </c>
    </row>
    <row r="37" spans="1:17" s="2" customFormat="1" collapsed="1" x14ac:dyDescent="0.25">
      <c r="A37" s="2">
        <v>3</v>
      </c>
      <c r="B37" s="2">
        <v>4</v>
      </c>
      <c r="D37" s="2" t="s">
        <v>36</v>
      </c>
      <c r="E37" s="2">
        <v>0</v>
      </c>
      <c r="F37" s="2">
        <v>0</v>
      </c>
      <c r="G37" s="13">
        <v>-306173332</v>
      </c>
      <c r="H37" s="13">
        <v>-306173332</v>
      </c>
      <c r="I37" s="13">
        <v>1344170244</v>
      </c>
      <c r="J37" s="2">
        <v>0</v>
      </c>
      <c r="K37" s="13">
        <v>725574229</v>
      </c>
      <c r="L37" s="2">
        <v>0</v>
      </c>
      <c r="M37" s="13">
        <v>2069744473</v>
      </c>
      <c r="N37" s="2">
        <v>0</v>
      </c>
      <c r="O37" s="13">
        <v>1763571141</v>
      </c>
      <c r="P37" s="13">
        <v>1824445831</v>
      </c>
      <c r="Q37" s="13">
        <f>O37-P37</f>
        <v>-60874690</v>
      </c>
    </row>
    <row r="38" spans="1:17" hidden="1" outlineLevel="1" x14ac:dyDescent="0.25">
      <c r="A38" s="1">
        <v>31</v>
      </c>
      <c r="B38" s="1">
        <v>4</v>
      </c>
      <c r="C38" s="1">
        <v>1</v>
      </c>
      <c r="D38" s="1" t="s">
        <v>37</v>
      </c>
      <c r="E38" s="1">
        <v>0</v>
      </c>
      <c r="F38" s="1">
        <v>0</v>
      </c>
      <c r="G38" s="1">
        <v>0</v>
      </c>
      <c r="H38" s="1">
        <v>0</v>
      </c>
      <c r="I38" s="12">
        <v>2143652</v>
      </c>
      <c r="J38" s="1">
        <v>0</v>
      </c>
      <c r="K38" s="1">
        <v>0</v>
      </c>
      <c r="L38" s="1">
        <v>0</v>
      </c>
      <c r="M38" s="12">
        <v>2143652</v>
      </c>
      <c r="N38" s="1">
        <v>0</v>
      </c>
      <c r="O38" s="12">
        <v>2143652</v>
      </c>
      <c r="P38" s="12">
        <v>2452715</v>
      </c>
      <c r="Q38" s="12">
        <f t="shared" ref="Q38:Q64" si="2">O38-P38</f>
        <v>-309063</v>
      </c>
    </row>
    <row r="39" spans="1:17" hidden="1" outlineLevel="1" x14ac:dyDescent="0.25">
      <c r="A39" s="1">
        <v>32</v>
      </c>
      <c r="B39" s="1">
        <v>4</v>
      </c>
      <c r="C39" s="1">
        <v>2</v>
      </c>
      <c r="D39" s="1" t="s">
        <v>38</v>
      </c>
      <c r="E39" s="1">
        <v>0</v>
      </c>
      <c r="F39" s="1">
        <v>0</v>
      </c>
      <c r="G39" s="12">
        <v>-23759834</v>
      </c>
      <c r="H39" s="12">
        <v>-23759834</v>
      </c>
      <c r="I39" s="12">
        <v>22799982</v>
      </c>
      <c r="J39" s="1">
        <v>0</v>
      </c>
      <c r="K39" s="12">
        <v>10609964</v>
      </c>
      <c r="L39" s="1">
        <v>0</v>
      </c>
      <c r="M39" s="12">
        <v>33409946</v>
      </c>
      <c r="N39" s="1">
        <v>0</v>
      </c>
      <c r="O39" s="12">
        <v>9650112</v>
      </c>
      <c r="P39" s="12">
        <v>15634220</v>
      </c>
      <c r="Q39" s="12">
        <f t="shared" si="2"/>
        <v>-5984108</v>
      </c>
    </row>
    <row r="40" spans="1:17" hidden="1" outlineLevel="1" x14ac:dyDescent="0.25">
      <c r="A40" s="1">
        <v>33</v>
      </c>
      <c r="B40" s="1">
        <v>4</v>
      </c>
      <c r="C40" s="1">
        <v>11</v>
      </c>
      <c r="D40" s="1" t="s">
        <v>39</v>
      </c>
      <c r="E40" s="1">
        <v>0</v>
      </c>
      <c r="F40" s="1">
        <v>0</v>
      </c>
      <c r="G40" s="12">
        <v>-16954698</v>
      </c>
      <c r="H40" s="12">
        <v>-16954698</v>
      </c>
      <c r="I40" s="12">
        <v>67946814</v>
      </c>
      <c r="J40" s="1">
        <v>0</v>
      </c>
      <c r="K40" s="12">
        <v>16131177</v>
      </c>
      <c r="L40" s="1">
        <v>0</v>
      </c>
      <c r="M40" s="12">
        <v>84077991</v>
      </c>
      <c r="N40" s="1">
        <v>0</v>
      </c>
      <c r="O40" s="12">
        <v>67123293</v>
      </c>
      <c r="P40" s="12">
        <v>68647967</v>
      </c>
      <c r="Q40" s="12">
        <f t="shared" si="2"/>
        <v>-1524674</v>
      </c>
    </row>
    <row r="41" spans="1:17" hidden="1" outlineLevel="1" x14ac:dyDescent="0.25">
      <c r="A41" s="1">
        <v>34</v>
      </c>
      <c r="B41" s="1">
        <v>4</v>
      </c>
      <c r="C41" s="1">
        <v>12</v>
      </c>
      <c r="D41" s="1" t="s">
        <v>40</v>
      </c>
      <c r="E41" s="1">
        <v>0</v>
      </c>
      <c r="F41" s="1">
        <v>0</v>
      </c>
      <c r="G41" s="12">
        <v>-16361847</v>
      </c>
      <c r="H41" s="12">
        <v>-16361847</v>
      </c>
      <c r="I41" s="12">
        <v>65923300</v>
      </c>
      <c r="J41" s="1">
        <v>0</v>
      </c>
      <c r="K41" s="12">
        <v>16630891</v>
      </c>
      <c r="L41" s="1">
        <v>0</v>
      </c>
      <c r="M41" s="12">
        <v>82554191</v>
      </c>
      <c r="N41" s="1">
        <v>0</v>
      </c>
      <c r="O41" s="12">
        <v>66192344</v>
      </c>
      <c r="P41" s="12">
        <v>66495012</v>
      </c>
      <c r="Q41" s="12">
        <f t="shared" si="2"/>
        <v>-302668</v>
      </c>
    </row>
    <row r="42" spans="1:17" hidden="1" outlineLevel="1" x14ac:dyDescent="0.25">
      <c r="A42" s="1">
        <v>35</v>
      </c>
      <c r="B42" s="1">
        <v>4</v>
      </c>
      <c r="C42" s="1">
        <v>13</v>
      </c>
      <c r="D42" s="1" t="s">
        <v>41</v>
      </c>
      <c r="E42" s="1">
        <v>0</v>
      </c>
      <c r="F42" s="1">
        <v>0</v>
      </c>
      <c r="G42" s="12">
        <v>-17745074</v>
      </c>
      <c r="H42" s="12">
        <v>-17745074</v>
      </c>
      <c r="I42" s="12">
        <v>63353892</v>
      </c>
      <c r="J42" s="1">
        <v>0</v>
      </c>
      <c r="K42" s="12">
        <v>20435094</v>
      </c>
      <c r="L42" s="1">
        <v>0</v>
      </c>
      <c r="M42" s="12">
        <v>83788986</v>
      </c>
      <c r="N42" s="1">
        <v>0</v>
      </c>
      <c r="O42" s="12">
        <v>66043912</v>
      </c>
      <c r="P42" s="12">
        <v>70655406</v>
      </c>
      <c r="Q42" s="12">
        <f t="shared" si="2"/>
        <v>-4611494</v>
      </c>
    </row>
    <row r="43" spans="1:17" hidden="1" outlineLevel="1" x14ac:dyDescent="0.25">
      <c r="A43" s="1">
        <v>36</v>
      </c>
      <c r="B43" s="1">
        <v>4</v>
      </c>
      <c r="C43" s="1">
        <v>14</v>
      </c>
      <c r="D43" s="1" t="s">
        <v>42</v>
      </c>
      <c r="E43" s="1">
        <v>0</v>
      </c>
      <c r="F43" s="1">
        <v>0</v>
      </c>
      <c r="G43" s="12">
        <v>-28890690</v>
      </c>
      <c r="H43" s="12">
        <v>-28890690</v>
      </c>
      <c r="I43" s="12">
        <v>101946029</v>
      </c>
      <c r="J43" s="1">
        <v>0</v>
      </c>
      <c r="K43" s="12">
        <v>32337020</v>
      </c>
      <c r="L43" s="1">
        <v>0</v>
      </c>
      <c r="M43" s="12">
        <v>134283049</v>
      </c>
      <c r="N43" s="1">
        <v>0</v>
      </c>
      <c r="O43" s="12">
        <v>105392359</v>
      </c>
      <c r="P43" s="12">
        <v>104427245</v>
      </c>
      <c r="Q43" s="12">
        <f t="shared" si="2"/>
        <v>965114</v>
      </c>
    </row>
    <row r="44" spans="1:17" hidden="1" outlineLevel="1" x14ac:dyDescent="0.25">
      <c r="A44" s="1">
        <v>37</v>
      </c>
      <c r="B44" s="1">
        <v>4</v>
      </c>
      <c r="C44" s="1">
        <v>15</v>
      </c>
      <c r="D44" s="1" t="s">
        <v>43</v>
      </c>
      <c r="E44" s="1">
        <v>0</v>
      </c>
      <c r="F44" s="1">
        <v>0</v>
      </c>
      <c r="G44" s="12">
        <v>-13561732</v>
      </c>
      <c r="H44" s="12">
        <v>-13561732</v>
      </c>
      <c r="I44" s="12">
        <v>39479422</v>
      </c>
      <c r="J44" s="1">
        <v>0</v>
      </c>
      <c r="K44" s="12">
        <v>27484691</v>
      </c>
      <c r="L44" s="1">
        <v>0</v>
      </c>
      <c r="M44" s="12">
        <v>66964113</v>
      </c>
      <c r="N44" s="1">
        <v>0</v>
      </c>
      <c r="O44" s="12">
        <v>53402381</v>
      </c>
      <c r="P44" s="12">
        <v>57040913</v>
      </c>
      <c r="Q44" s="12">
        <f t="shared" si="2"/>
        <v>-3638532</v>
      </c>
    </row>
    <row r="45" spans="1:17" hidden="1" outlineLevel="1" x14ac:dyDescent="0.25">
      <c r="A45" s="1">
        <v>38</v>
      </c>
      <c r="B45" s="1">
        <v>4</v>
      </c>
      <c r="C45" s="1">
        <v>16</v>
      </c>
      <c r="D45" s="1" t="s">
        <v>44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2">
        <f t="shared" si="2"/>
        <v>0</v>
      </c>
    </row>
    <row r="46" spans="1:17" hidden="1" outlineLevel="1" x14ac:dyDescent="0.25">
      <c r="A46" s="1">
        <v>39</v>
      </c>
      <c r="B46" s="1">
        <v>4</v>
      </c>
      <c r="C46" s="1">
        <v>17</v>
      </c>
      <c r="D46" s="1" t="s">
        <v>45</v>
      </c>
      <c r="E46" s="1">
        <v>0</v>
      </c>
      <c r="F46" s="1">
        <v>0</v>
      </c>
      <c r="G46" s="12">
        <v>-303000</v>
      </c>
      <c r="H46" s="12">
        <v>-303000</v>
      </c>
      <c r="I46" s="1">
        <v>0</v>
      </c>
      <c r="J46" s="1">
        <v>0</v>
      </c>
      <c r="K46" s="12">
        <v>429827</v>
      </c>
      <c r="L46" s="1">
        <v>0</v>
      </c>
      <c r="M46" s="12">
        <v>429827</v>
      </c>
      <c r="N46" s="1">
        <v>0</v>
      </c>
      <c r="O46" s="12">
        <v>126827</v>
      </c>
      <c r="P46" s="12">
        <v>391878</v>
      </c>
      <c r="Q46" s="12">
        <f t="shared" si="2"/>
        <v>-265051</v>
      </c>
    </row>
    <row r="47" spans="1:17" hidden="1" outlineLevel="1" x14ac:dyDescent="0.25">
      <c r="A47" s="1">
        <v>310</v>
      </c>
      <c r="B47" s="1">
        <v>4</v>
      </c>
      <c r="C47" s="1">
        <v>18</v>
      </c>
      <c r="D47" s="1" t="s">
        <v>46</v>
      </c>
      <c r="E47" s="1">
        <v>0</v>
      </c>
      <c r="F47" s="1">
        <v>0</v>
      </c>
      <c r="G47" s="12">
        <v>-18748655</v>
      </c>
      <c r="H47" s="12">
        <v>-18748655</v>
      </c>
      <c r="I47" s="12">
        <v>86416380</v>
      </c>
      <c r="J47" s="1">
        <v>0</v>
      </c>
      <c r="K47" s="12">
        <v>40567859</v>
      </c>
      <c r="L47" s="1">
        <v>0</v>
      </c>
      <c r="M47" s="12">
        <v>126984239</v>
      </c>
      <c r="N47" s="1">
        <v>0</v>
      </c>
      <c r="O47" s="12">
        <v>108235584</v>
      </c>
      <c r="P47" s="12">
        <v>115516926</v>
      </c>
      <c r="Q47" s="12">
        <f t="shared" si="2"/>
        <v>-7281342</v>
      </c>
    </row>
    <row r="48" spans="1:17" hidden="1" outlineLevel="1" x14ac:dyDescent="0.25">
      <c r="A48" s="1">
        <v>311</v>
      </c>
      <c r="B48" s="1">
        <v>4</v>
      </c>
      <c r="C48" s="1">
        <v>19</v>
      </c>
      <c r="D48" s="1" t="s">
        <v>47</v>
      </c>
      <c r="E48" s="1">
        <v>0</v>
      </c>
      <c r="F48" s="1">
        <v>0</v>
      </c>
      <c r="G48" s="12">
        <v>-11512163</v>
      </c>
      <c r="H48" s="12">
        <v>-11512163</v>
      </c>
      <c r="I48" s="1">
        <v>0</v>
      </c>
      <c r="J48" s="1">
        <v>0</v>
      </c>
      <c r="K48" s="12">
        <v>50833842</v>
      </c>
      <c r="L48" s="1">
        <v>0</v>
      </c>
      <c r="M48" s="12">
        <v>50833842</v>
      </c>
      <c r="N48" s="1">
        <v>0</v>
      </c>
      <c r="O48" s="12">
        <v>39321679</v>
      </c>
      <c r="P48" s="12">
        <v>48855017</v>
      </c>
      <c r="Q48" s="12">
        <f t="shared" si="2"/>
        <v>-9533338</v>
      </c>
    </row>
    <row r="49" spans="1:17" hidden="1" outlineLevel="1" x14ac:dyDescent="0.25">
      <c r="A49" s="1">
        <v>312</v>
      </c>
      <c r="B49" s="1">
        <v>4</v>
      </c>
      <c r="C49" s="1">
        <v>20</v>
      </c>
      <c r="D49" s="1" t="s">
        <v>251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2">
        <v>829484</v>
      </c>
      <c r="L49" s="1">
        <v>0</v>
      </c>
      <c r="M49" s="12">
        <v>829484</v>
      </c>
      <c r="N49" s="1">
        <v>0</v>
      </c>
      <c r="O49" s="12">
        <v>829484</v>
      </c>
      <c r="P49" s="1">
        <v>0</v>
      </c>
      <c r="Q49" s="12">
        <f t="shared" si="2"/>
        <v>829484</v>
      </c>
    </row>
    <row r="50" spans="1:17" hidden="1" outlineLevel="1" x14ac:dyDescent="0.25">
      <c r="A50" s="1">
        <v>313</v>
      </c>
      <c r="B50" s="1">
        <v>4</v>
      </c>
      <c r="C50" s="1">
        <v>21</v>
      </c>
      <c r="D50" s="1" t="s">
        <v>48</v>
      </c>
      <c r="E50" s="1">
        <v>0</v>
      </c>
      <c r="F50" s="1">
        <v>0</v>
      </c>
      <c r="G50" s="12">
        <v>-26691345</v>
      </c>
      <c r="H50" s="12">
        <v>-26691345</v>
      </c>
      <c r="I50" s="12">
        <v>353863218</v>
      </c>
      <c r="J50" s="1">
        <v>0</v>
      </c>
      <c r="K50" s="12">
        <v>145973637</v>
      </c>
      <c r="L50" s="1">
        <v>0</v>
      </c>
      <c r="M50" s="12">
        <v>499836855</v>
      </c>
      <c r="N50" s="1">
        <v>0</v>
      </c>
      <c r="O50" s="12">
        <v>473145510</v>
      </c>
      <c r="P50" s="12">
        <v>476882493</v>
      </c>
      <c r="Q50" s="12">
        <f t="shared" si="2"/>
        <v>-3736983</v>
      </c>
    </row>
    <row r="51" spans="1:17" hidden="1" outlineLevel="1" x14ac:dyDescent="0.25">
      <c r="A51" s="1">
        <v>314</v>
      </c>
      <c r="B51" s="1">
        <v>4</v>
      </c>
      <c r="C51" s="1">
        <v>23</v>
      </c>
      <c r="D51" s="1" t="s">
        <v>49</v>
      </c>
      <c r="E51" s="1">
        <v>0</v>
      </c>
      <c r="F51" s="1">
        <v>0</v>
      </c>
      <c r="G51" s="12">
        <v>-44875294</v>
      </c>
      <c r="H51" s="12">
        <v>-44875294</v>
      </c>
      <c r="I51" s="12">
        <v>138519407</v>
      </c>
      <c r="J51" s="1">
        <v>0</v>
      </c>
      <c r="K51" s="12">
        <v>77401247</v>
      </c>
      <c r="L51" s="1">
        <v>0</v>
      </c>
      <c r="M51" s="12">
        <v>215920654</v>
      </c>
      <c r="N51" s="1">
        <v>0</v>
      </c>
      <c r="O51" s="12">
        <v>171045360</v>
      </c>
      <c r="P51" s="12">
        <v>183352660</v>
      </c>
      <c r="Q51" s="12">
        <f t="shared" si="2"/>
        <v>-12307300</v>
      </c>
    </row>
    <row r="52" spans="1:17" hidden="1" outlineLevel="1" x14ac:dyDescent="0.25">
      <c r="A52" s="1">
        <v>315</v>
      </c>
      <c r="B52" s="1">
        <v>4</v>
      </c>
      <c r="C52" s="1">
        <v>25</v>
      </c>
      <c r="D52" s="1" t="s">
        <v>50</v>
      </c>
      <c r="E52" s="1">
        <v>0</v>
      </c>
      <c r="F52" s="1">
        <v>0</v>
      </c>
      <c r="G52" s="12">
        <v>-37847745</v>
      </c>
      <c r="H52" s="12">
        <v>-37847745</v>
      </c>
      <c r="I52" s="12">
        <v>299739842</v>
      </c>
      <c r="J52" s="1">
        <v>0</v>
      </c>
      <c r="K52" s="12">
        <v>172941152</v>
      </c>
      <c r="L52" s="1">
        <v>0</v>
      </c>
      <c r="M52" s="12">
        <v>472680994</v>
      </c>
      <c r="N52" s="1">
        <v>0</v>
      </c>
      <c r="O52" s="12">
        <v>434833249</v>
      </c>
      <c r="P52" s="12">
        <v>440351613</v>
      </c>
      <c r="Q52" s="12">
        <f t="shared" si="2"/>
        <v>-5518364</v>
      </c>
    </row>
    <row r="53" spans="1:17" hidden="1" outlineLevel="1" x14ac:dyDescent="0.25">
      <c r="A53" s="1">
        <v>316</v>
      </c>
      <c r="B53" s="1">
        <v>4</v>
      </c>
      <c r="C53" s="1">
        <v>27</v>
      </c>
      <c r="D53" s="1" t="s">
        <v>51</v>
      </c>
      <c r="E53" s="1">
        <v>0</v>
      </c>
      <c r="F53" s="1">
        <v>0</v>
      </c>
      <c r="G53" s="12">
        <v>-9538703</v>
      </c>
      <c r="H53" s="12">
        <v>-9538703</v>
      </c>
      <c r="I53" s="1">
        <v>0</v>
      </c>
      <c r="J53" s="1">
        <v>0</v>
      </c>
      <c r="K53" s="12">
        <v>52135999</v>
      </c>
      <c r="L53" s="1">
        <v>0</v>
      </c>
      <c r="M53" s="12">
        <v>52135999</v>
      </c>
      <c r="N53" s="1">
        <v>0</v>
      </c>
      <c r="O53" s="12">
        <v>42597296</v>
      </c>
      <c r="P53" s="12">
        <v>40463586</v>
      </c>
      <c r="Q53" s="12">
        <f t="shared" si="2"/>
        <v>2133710</v>
      </c>
    </row>
    <row r="54" spans="1:17" hidden="1" outlineLevel="1" x14ac:dyDescent="0.25">
      <c r="A54" s="1">
        <v>317</v>
      </c>
      <c r="B54" s="1">
        <v>4</v>
      </c>
      <c r="C54" s="1">
        <v>29</v>
      </c>
      <c r="D54" s="1" t="s">
        <v>52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2">
        <v>13577418</v>
      </c>
      <c r="L54" s="1">
        <v>0</v>
      </c>
      <c r="M54" s="12">
        <v>13577418</v>
      </c>
      <c r="N54" s="1">
        <v>0</v>
      </c>
      <c r="O54" s="12">
        <v>13577418</v>
      </c>
      <c r="P54" s="12">
        <v>16596790</v>
      </c>
      <c r="Q54" s="12">
        <f t="shared" si="2"/>
        <v>-3019372</v>
      </c>
    </row>
    <row r="55" spans="1:17" hidden="1" outlineLevel="1" x14ac:dyDescent="0.25">
      <c r="A55" s="1">
        <v>318</v>
      </c>
      <c r="B55" s="1">
        <v>4</v>
      </c>
      <c r="C55" s="1">
        <v>30</v>
      </c>
      <c r="D55" s="1" t="s">
        <v>53</v>
      </c>
      <c r="E55" s="1">
        <v>0</v>
      </c>
      <c r="F55" s="1">
        <v>0</v>
      </c>
      <c r="G55" s="12">
        <v>-13996303</v>
      </c>
      <c r="H55" s="12">
        <v>-13996303</v>
      </c>
      <c r="I55" s="12">
        <v>20763116</v>
      </c>
      <c r="J55" s="1">
        <v>0</v>
      </c>
      <c r="K55" s="12">
        <v>732479</v>
      </c>
      <c r="L55" s="1">
        <v>0</v>
      </c>
      <c r="M55" s="12">
        <v>21495595</v>
      </c>
      <c r="N55" s="1">
        <v>0</v>
      </c>
      <c r="O55" s="12">
        <v>7499292</v>
      </c>
      <c r="P55" s="12">
        <v>10675069</v>
      </c>
      <c r="Q55" s="12">
        <f t="shared" si="2"/>
        <v>-3175777</v>
      </c>
    </row>
    <row r="56" spans="1:17" hidden="1" outlineLevel="1" x14ac:dyDescent="0.25">
      <c r="A56" s="1">
        <v>319</v>
      </c>
      <c r="B56" s="1">
        <v>4</v>
      </c>
      <c r="C56" s="1">
        <v>31</v>
      </c>
      <c r="D56" s="1" t="s">
        <v>54</v>
      </c>
      <c r="E56" s="1">
        <v>0</v>
      </c>
      <c r="F56" s="1">
        <v>0</v>
      </c>
      <c r="G56" s="12">
        <v>-8075860</v>
      </c>
      <c r="H56" s="12">
        <v>-8075860</v>
      </c>
      <c r="I56" s="12">
        <v>10123257</v>
      </c>
      <c r="J56" s="1">
        <v>0</v>
      </c>
      <c r="K56" s="12">
        <v>173996</v>
      </c>
      <c r="L56" s="1">
        <v>0</v>
      </c>
      <c r="M56" s="12">
        <v>10297253</v>
      </c>
      <c r="N56" s="1">
        <v>0</v>
      </c>
      <c r="O56" s="12">
        <v>2221393</v>
      </c>
      <c r="P56" s="12">
        <v>3726651</v>
      </c>
      <c r="Q56" s="12">
        <f t="shared" si="2"/>
        <v>-1505258</v>
      </c>
    </row>
    <row r="57" spans="1:17" hidden="1" outlineLevel="1" x14ac:dyDescent="0.25">
      <c r="A57" s="1">
        <v>320</v>
      </c>
      <c r="B57" s="1">
        <v>4</v>
      </c>
      <c r="C57" s="1">
        <v>32</v>
      </c>
      <c r="D57" s="1" t="s">
        <v>55</v>
      </c>
      <c r="E57" s="1">
        <v>0</v>
      </c>
      <c r="F57" s="1">
        <v>0</v>
      </c>
      <c r="G57" s="12">
        <v>-1500000</v>
      </c>
      <c r="H57" s="12">
        <v>-1500000</v>
      </c>
      <c r="I57" s="1">
        <v>0</v>
      </c>
      <c r="J57" s="1">
        <v>0</v>
      </c>
      <c r="K57" s="12">
        <v>6100000</v>
      </c>
      <c r="L57" s="1">
        <v>0</v>
      </c>
      <c r="M57" s="12">
        <v>6100000</v>
      </c>
      <c r="N57" s="1">
        <v>0</v>
      </c>
      <c r="O57" s="12">
        <v>4600000</v>
      </c>
      <c r="P57" s="12">
        <v>4600000</v>
      </c>
      <c r="Q57" s="12">
        <f t="shared" si="2"/>
        <v>0</v>
      </c>
    </row>
    <row r="58" spans="1:17" hidden="1" outlineLevel="1" x14ac:dyDescent="0.25">
      <c r="A58" s="1">
        <v>321</v>
      </c>
      <c r="B58" s="1">
        <v>4</v>
      </c>
      <c r="C58" s="1">
        <v>41</v>
      </c>
      <c r="D58" s="1" t="s">
        <v>56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2">
        <v>7387908</v>
      </c>
      <c r="L58" s="1">
        <v>0</v>
      </c>
      <c r="M58" s="12">
        <v>7387908</v>
      </c>
      <c r="N58" s="1">
        <v>0</v>
      </c>
      <c r="O58" s="12">
        <v>7387908</v>
      </c>
      <c r="P58" s="12">
        <v>7387908</v>
      </c>
      <c r="Q58" s="12">
        <f t="shared" si="2"/>
        <v>0</v>
      </c>
    </row>
    <row r="59" spans="1:17" hidden="1" outlineLevel="1" x14ac:dyDescent="0.25">
      <c r="A59" s="1">
        <v>322</v>
      </c>
      <c r="B59" s="1">
        <v>4</v>
      </c>
      <c r="C59" s="1">
        <v>42</v>
      </c>
      <c r="D59" s="1" t="s">
        <v>57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2">
        <v>14253414</v>
      </c>
      <c r="L59" s="1">
        <v>0</v>
      </c>
      <c r="M59" s="12">
        <v>14253414</v>
      </c>
      <c r="N59" s="1">
        <v>0</v>
      </c>
      <c r="O59" s="12">
        <v>14253414</v>
      </c>
      <c r="P59" s="12">
        <v>14253414</v>
      </c>
      <c r="Q59" s="12">
        <f t="shared" si="2"/>
        <v>0</v>
      </c>
    </row>
    <row r="60" spans="1:17" hidden="1" outlineLevel="1" x14ac:dyDescent="0.25">
      <c r="A60" s="1">
        <v>323</v>
      </c>
      <c r="B60" s="1">
        <v>4</v>
      </c>
      <c r="C60" s="1">
        <v>51</v>
      </c>
      <c r="D60" s="1" t="s">
        <v>58</v>
      </c>
      <c r="E60" s="1">
        <v>0</v>
      </c>
      <c r="F60" s="1">
        <v>0</v>
      </c>
      <c r="G60" s="12">
        <v>-14422239</v>
      </c>
      <c r="H60" s="12">
        <v>-14422239</v>
      </c>
      <c r="I60" s="12">
        <v>51615335</v>
      </c>
      <c r="J60" s="1">
        <v>0</v>
      </c>
      <c r="K60" s="12">
        <v>16618765</v>
      </c>
      <c r="L60" s="1">
        <v>0</v>
      </c>
      <c r="M60" s="12">
        <v>68234100</v>
      </c>
      <c r="N60" s="1">
        <v>0</v>
      </c>
      <c r="O60" s="12">
        <v>53811861</v>
      </c>
      <c r="P60" s="12">
        <v>55522709</v>
      </c>
      <c r="Q60" s="12">
        <f t="shared" si="2"/>
        <v>-1710848</v>
      </c>
    </row>
    <row r="61" spans="1:17" hidden="1" outlineLevel="1" x14ac:dyDescent="0.25">
      <c r="A61" s="1">
        <v>324</v>
      </c>
      <c r="B61" s="1">
        <v>4</v>
      </c>
      <c r="C61" s="1">
        <v>52</v>
      </c>
      <c r="D61" s="1" t="s">
        <v>59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2">
        <v>42650</v>
      </c>
      <c r="L61" s="1">
        <v>0</v>
      </c>
      <c r="M61" s="12">
        <v>42650</v>
      </c>
      <c r="N61" s="1">
        <v>0</v>
      </c>
      <c r="O61" s="12">
        <v>42650</v>
      </c>
      <c r="P61" s="1">
        <v>0</v>
      </c>
      <c r="Q61" s="12">
        <f t="shared" si="2"/>
        <v>42650</v>
      </c>
    </row>
    <row r="62" spans="1:17" hidden="1" outlineLevel="1" x14ac:dyDescent="0.25">
      <c r="A62" s="1">
        <v>325</v>
      </c>
      <c r="B62" s="1">
        <v>4</v>
      </c>
      <c r="C62" s="1">
        <v>53</v>
      </c>
      <c r="D62" s="1" t="s">
        <v>60</v>
      </c>
      <c r="E62" s="1">
        <v>0</v>
      </c>
      <c r="F62" s="1">
        <v>0</v>
      </c>
      <c r="G62" s="12">
        <v>-1388150</v>
      </c>
      <c r="H62" s="12">
        <v>-1388150</v>
      </c>
      <c r="I62" s="12">
        <v>19536598</v>
      </c>
      <c r="J62" s="1">
        <v>0</v>
      </c>
      <c r="K62" s="12">
        <v>1945715</v>
      </c>
      <c r="L62" s="1">
        <v>0</v>
      </c>
      <c r="M62" s="12">
        <v>21482313</v>
      </c>
      <c r="N62" s="1">
        <v>0</v>
      </c>
      <c r="O62" s="12">
        <v>20094163</v>
      </c>
      <c r="P62" s="12">
        <v>19730639</v>
      </c>
      <c r="Q62" s="12">
        <f t="shared" si="2"/>
        <v>363524</v>
      </c>
    </row>
    <row r="63" spans="1:17" hidden="1" outlineLevel="1" x14ac:dyDescent="0.25">
      <c r="A63" s="1">
        <v>326</v>
      </c>
      <c r="B63" s="1">
        <v>4</v>
      </c>
      <c r="C63" s="1">
        <v>81</v>
      </c>
      <c r="D63" s="1" t="s">
        <v>35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  <c r="O63" s="1">
        <v>0</v>
      </c>
      <c r="P63" s="12">
        <v>785000</v>
      </c>
      <c r="Q63" s="12">
        <f t="shared" si="2"/>
        <v>-785000</v>
      </c>
    </row>
    <row r="64" spans="1:17" hidden="1" outlineLevel="1" x14ac:dyDescent="0.25">
      <c r="A64" s="1">
        <v>327</v>
      </c>
      <c r="B64" s="1">
        <v>4</v>
      </c>
      <c r="C64" s="1">
        <v>96</v>
      </c>
      <c r="D64" s="1" t="s">
        <v>252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 s="1">
        <v>0</v>
      </c>
      <c r="N64" s="1">
        <v>0</v>
      </c>
      <c r="O64" s="1">
        <v>0</v>
      </c>
      <c r="P64" s="1">
        <v>0</v>
      </c>
      <c r="Q64" s="12">
        <f t="shared" si="2"/>
        <v>0</v>
      </c>
    </row>
    <row r="65" spans="1:17" s="2" customFormat="1" collapsed="1" x14ac:dyDescent="0.25">
      <c r="A65" s="2">
        <v>4</v>
      </c>
      <c r="B65" s="2">
        <v>5</v>
      </c>
      <c r="D65" s="2" t="s">
        <v>61</v>
      </c>
      <c r="E65" s="2">
        <v>0</v>
      </c>
      <c r="F65" s="2">
        <v>0</v>
      </c>
      <c r="G65" s="13">
        <v>-4207552</v>
      </c>
      <c r="H65" s="13">
        <v>-4207552</v>
      </c>
      <c r="I65" s="13">
        <v>27861910</v>
      </c>
      <c r="J65" s="2">
        <v>0</v>
      </c>
      <c r="K65" s="13">
        <v>45910676</v>
      </c>
      <c r="L65" s="2">
        <v>0</v>
      </c>
      <c r="M65" s="13">
        <v>73772586</v>
      </c>
      <c r="N65" s="2">
        <v>0</v>
      </c>
      <c r="O65" s="13">
        <v>69565034</v>
      </c>
      <c r="P65" s="13">
        <v>73331435</v>
      </c>
      <c r="Q65" s="13">
        <f>O65-P65</f>
        <v>-3766401</v>
      </c>
    </row>
    <row r="66" spans="1:17" hidden="1" outlineLevel="1" x14ac:dyDescent="0.25">
      <c r="A66" s="1">
        <v>41</v>
      </c>
      <c r="B66" s="1">
        <v>5</v>
      </c>
      <c r="C66" s="1">
        <v>1</v>
      </c>
      <c r="D66" s="1" t="s">
        <v>62</v>
      </c>
      <c r="E66" s="1">
        <v>0</v>
      </c>
      <c r="F66" s="1">
        <v>0</v>
      </c>
      <c r="G66" s="1">
        <v>0</v>
      </c>
      <c r="H66" s="1">
        <v>0</v>
      </c>
      <c r="I66" s="12">
        <v>924776</v>
      </c>
      <c r="J66" s="1">
        <v>0</v>
      </c>
      <c r="K66" s="12">
        <v>45880</v>
      </c>
      <c r="L66" s="1">
        <v>0</v>
      </c>
      <c r="M66" s="12">
        <v>970656</v>
      </c>
      <c r="N66" s="1">
        <v>0</v>
      </c>
      <c r="O66" s="12">
        <v>970656</v>
      </c>
      <c r="P66" s="12">
        <v>1183960</v>
      </c>
      <c r="Q66" s="12">
        <f t="shared" ref="Q66:Q78" si="3">O66-P66</f>
        <v>-213304</v>
      </c>
    </row>
    <row r="67" spans="1:17" hidden="1" outlineLevel="1" x14ac:dyDescent="0.25">
      <c r="A67" s="1">
        <v>42</v>
      </c>
      <c r="B67" s="1">
        <v>5</v>
      </c>
      <c r="C67" s="1">
        <v>2</v>
      </c>
      <c r="D67" s="1" t="s">
        <v>63</v>
      </c>
      <c r="E67" s="1">
        <v>0</v>
      </c>
      <c r="F67" s="1">
        <v>0</v>
      </c>
      <c r="G67" s="1">
        <v>0</v>
      </c>
      <c r="H67" s="1">
        <v>0</v>
      </c>
      <c r="I67" s="1">
        <v>0</v>
      </c>
      <c r="J67" s="1">
        <v>0</v>
      </c>
      <c r="K67" s="12">
        <v>196600</v>
      </c>
      <c r="L67" s="1">
        <v>0</v>
      </c>
      <c r="M67" s="12">
        <v>196600</v>
      </c>
      <c r="N67" s="1">
        <v>0</v>
      </c>
      <c r="O67" s="12">
        <v>196600</v>
      </c>
      <c r="P67" s="1">
        <v>0</v>
      </c>
      <c r="Q67" s="12">
        <f t="shared" si="3"/>
        <v>196600</v>
      </c>
    </row>
    <row r="68" spans="1:17" hidden="1" outlineLevel="1" x14ac:dyDescent="0.25">
      <c r="A68" s="1">
        <v>43</v>
      </c>
      <c r="B68" s="1">
        <v>5</v>
      </c>
      <c r="C68" s="1">
        <v>3</v>
      </c>
      <c r="D68" s="1" t="s">
        <v>64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2">
        <v>168491</v>
      </c>
      <c r="L68" s="1">
        <v>0</v>
      </c>
      <c r="M68" s="12">
        <v>168491</v>
      </c>
      <c r="N68" s="1">
        <v>0</v>
      </c>
      <c r="O68" s="12">
        <v>168491</v>
      </c>
      <c r="P68" s="12">
        <v>305000</v>
      </c>
      <c r="Q68" s="12">
        <f t="shared" si="3"/>
        <v>-136509</v>
      </c>
    </row>
    <row r="69" spans="1:17" hidden="1" outlineLevel="1" x14ac:dyDescent="0.25">
      <c r="A69" s="1">
        <v>44</v>
      </c>
      <c r="B69" s="1">
        <v>5</v>
      </c>
      <c r="C69" s="1">
        <v>22</v>
      </c>
      <c r="D69" s="1" t="s">
        <v>65</v>
      </c>
      <c r="E69" s="1">
        <v>0</v>
      </c>
      <c r="F69" s="1">
        <v>0</v>
      </c>
      <c r="G69" s="12">
        <v>-1779516</v>
      </c>
      <c r="H69" s="12">
        <v>-1779516</v>
      </c>
      <c r="I69" s="12">
        <v>22681211</v>
      </c>
      <c r="J69" s="1">
        <v>0</v>
      </c>
      <c r="K69" s="12">
        <v>23089879</v>
      </c>
      <c r="L69" s="1">
        <v>0</v>
      </c>
      <c r="M69" s="12">
        <v>45771090</v>
      </c>
      <c r="N69" s="1">
        <v>0</v>
      </c>
      <c r="O69" s="12">
        <v>43991574</v>
      </c>
      <c r="P69" s="12">
        <v>44262014</v>
      </c>
      <c r="Q69" s="12">
        <f t="shared" si="3"/>
        <v>-270440</v>
      </c>
    </row>
    <row r="70" spans="1:17" hidden="1" outlineLevel="1" x14ac:dyDescent="0.25">
      <c r="A70" s="1">
        <v>45</v>
      </c>
      <c r="B70" s="1">
        <v>5</v>
      </c>
      <c r="C70" s="1">
        <v>31</v>
      </c>
      <c r="D70" s="1" t="s">
        <v>66</v>
      </c>
      <c r="E70" s="1">
        <v>0</v>
      </c>
      <c r="F70" s="1">
        <v>0</v>
      </c>
      <c r="G70" s="12">
        <v>-428036</v>
      </c>
      <c r="H70" s="12">
        <v>-428036</v>
      </c>
      <c r="I70" s="12">
        <v>4003608</v>
      </c>
      <c r="J70" s="1">
        <v>0</v>
      </c>
      <c r="K70" s="12">
        <v>2719741</v>
      </c>
      <c r="L70" s="1">
        <v>0</v>
      </c>
      <c r="M70" s="12">
        <v>6723349</v>
      </c>
      <c r="N70" s="1">
        <v>0</v>
      </c>
      <c r="O70" s="12">
        <v>6295313</v>
      </c>
      <c r="P70" s="12">
        <v>6584319</v>
      </c>
      <c r="Q70" s="12">
        <f t="shared" si="3"/>
        <v>-289006</v>
      </c>
    </row>
    <row r="71" spans="1:17" hidden="1" outlineLevel="1" x14ac:dyDescent="0.25">
      <c r="A71" s="1">
        <v>46</v>
      </c>
      <c r="B71" s="1">
        <v>5</v>
      </c>
      <c r="C71" s="1">
        <v>43</v>
      </c>
      <c r="D71" s="1" t="s">
        <v>67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1">
        <v>0</v>
      </c>
      <c r="O71" s="1">
        <v>0</v>
      </c>
      <c r="P71" s="12">
        <v>800000</v>
      </c>
      <c r="Q71" s="12">
        <f t="shared" si="3"/>
        <v>-800000</v>
      </c>
    </row>
    <row r="72" spans="1:17" hidden="1" outlineLevel="1" x14ac:dyDescent="0.25">
      <c r="A72" s="1">
        <v>47</v>
      </c>
      <c r="B72" s="1">
        <v>5</v>
      </c>
      <c r="C72" s="1">
        <v>51</v>
      </c>
      <c r="D72" s="1" t="s">
        <v>68</v>
      </c>
      <c r="E72" s="1">
        <v>0</v>
      </c>
      <c r="F72" s="1">
        <v>0</v>
      </c>
      <c r="G72" s="12">
        <v>-2000000</v>
      </c>
      <c r="H72" s="12">
        <v>-2000000</v>
      </c>
      <c r="I72" s="1">
        <v>0</v>
      </c>
      <c r="J72" s="1">
        <v>0</v>
      </c>
      <c r="K72" s="12">
        <v>400000</v>
      </c>
      <c r="L72" s="1">
        <v>0</v>
      </c>
      <c r="M72" s="12">
        <v>400000</v>
      </c>
      <c r="N72" s="1">
        <v>0</v>
      </c>
      <c r="O72" s="12">
        <v>-1600000</v>
      </c>
      <c r="P72" s="12">
        <v>-1500000</v>
      </c>
      <c r="Q72" s="12">
        <f t="shared" si="3"/>
        <v>-100000</v>
      </c>
    </row>
    <row r="73" spans="1:17" hidden="1" outlineLevel="1" x14ac:dyDescent="0.25">
      <c r="A73" s="1">
        <v>48</v>
      </c>
      <c r="B73" s="1">
        <v>5</v>
      </c>
      <c r="C73" s="1">
        <v>52</v>
      </c>
      <c r="D73" s="1" t="s">
        <v>69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2">
        <v>540804</v>
      </c>
      <c r="L73" s="1">
        <v>0</v>
      </c>
      <c r="M73" s="12">
        <v>540804</v>
      </c>
      <c r="N73" s="1">
        <v>0</v>
      </c>
      <c r="O73" s="12">
        <v>540804</v>
      </c>
      <c r="P73" s="12">
        <v>1069000</v>
      </c>
      <c r="Q73" s="12">
        <f t="shared" si="3"/>
        <v>-528196</v>
      </c>
    </row>
    <row r="74" spans="1:17" hidden="1" outlineLevel="1" x14ac:dyDescent="0.25">
      <c r="A74" s="1">
        <v>49</v>
      </c>
      <c r="B74" s="1">
        <v>5</v>
      </c>
      <c r="C74" s="1">
        <v>72</v>
      </c>
      <c r="D74" s="1" t="s">
        <v>70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2">
        <v>1761708</v>
      </c>
      <c r="L74" s="1">
        <v>0</v>
      </c>
      <c r="M74" s="12">
        <v>1761708</v>
      </c>
      <c r="N74" s="1">
        <v>0</v>
      </c>
      <c r="O74" s="12">
        <v>1761708</v>
      </c>
      <c r="P74" s="12">
        <v>2720000</v>
      </c>
      <c r="Q74" s="12">
        <f t="shared" si="3"/>
        <v>-958292</v>
      </c>
    </row>
    <row r="75" spans="1:17" hidden="1" outlineLevel="1" x14ac:dyDescent="0.25">
      <c r="A75" s="1">
        <v>410</v>
      </c>
      <c r="B75" s="1">
        <v>5</v>
      </c>
      <c r="C75" s="1">
        <v>73</v>
      </c>
      <c r="D75" s="1" t="s">
        <v>71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2">
        <v>2098348</v>
      </c>
      <c r="L75" s="1">
        <v>0</v>
      </c>
      <c r="M75" s="12">
        <v>2098348</v>
      </c>
      <c r="N75" s="1">
        <v>0</v>
      </c>
      <c r="O75" s="12">
        <v>2098348</v>
      </c>
      <c r="P75" s="12">
        <v>2273000</v>
      </c>
      <c r="Q75" s="12">
        <f t="shared" si="3"/>
        <v>-174652</v>
      </c>
    </row>
    <row r="76" spans="1:17" hidden="1" outlineLevel="1" x14ac:dyDescent="0.25">
      <c r="A76" s="1">
        <v>411</v>
      </c>
      <c r="B76" s="1">
        <v>5</v>
      </c>
      <c r="C76" s="1">
        <v>74</v>
      </c>
      <c r="D76" s="1" t="s">
        <v>72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2">
        <v>825629</v>
      </c>
      <c r="L76" s="1">
        <v>0</v>
      </c>
      <c r="M76" s="12">
        <v>825629</v>
      </c>
      <c r="N76" s="1">
        <v>0</v>
      </c>
      <c r="O76" s="12">
        <v>825629</v>
      </c>
      <c r="P76" s="12">
        <v>205500</v>
      </c>
      <c r="Q76" s="12">
        <f t="shared" si="3"/>
        <v>620129</v>
      </c>
    </row>
    <row r="77" spans="1:17" hidden="1" outlineLevel="1" x14ac:dyDescent="0.25">
      <c r="A77" s="1">
        <v>412</v>
      </c>
      <c r="B77" s="1">
        <v>5</v>
      </c>
      <c r="C77" s="1">
        <v>79</v>
      </c>
      <c r="D77" s="1" t="s">
        <v>73</v>
      </c>
      <c r="E77" s="1">
        <v>0</v>
      </c>
      <c r="F77" s="1">
        <v>0</v>
      </c>
      <c r="G77" s="1">
        <v>0</v>
      </c>
      <c r="H77" s="1">
        <v>0</v>
      </c>
      <c r="I77" s="12">
        <v>252315</v>
      </c>
      <c r="J77" s="1">
        <v>0</v>
      </c>
      <c r="K77" s="12">
        <v>1496954</v>
      </c>
      <c r="L77" s="1">
        <v>0</v>
      </c>
      <c r="M77" s="12">
        <v>1749269</v>
      </c>
      <c r="N77" s="1">
        <v>0</v>
      </c>
      <c r="O77" s="12">
        <v>1749269</v>
      </c>
      <c r="P77" s="12">
        <v>2162000</v>
      </c>
      <c r="Q77" s="12">
        <f t="shared" si="3"/>
        <v>-412731</v>
      </c>
    </row>
    <row r="78" spans="1:17" hidden="1" outlineLevel="1" x14ac:dyDescent="0.25">
      <c r="A78" s="1">
        <v>413</v>
      </c>
      <c r="B78" s="1">
        <v>5</v>
      </c>
      <c r="C78" s="1">
        <v>88</v>
      </c>
      <c r="D78" s="1" t="s">
        <v>74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2">
        <v>12566642</v>
      </c>
      <c r="L78" s="1">
        <v>0</v>
      </c>
      <c r="M78" s="12">
        <v>12566642</v>
      </c>
      <c r="N78" s="1">
        <v>0</v>
      </c>
      <c r="O78" s="12">
        <v>12566642</v>
      </c>
      <c r="P78" s="12">
        <v>13266642</v>
      </c>
      <c r="Q78" s="12">
        <f t="shared" si="3"/>
        <v>-700000</v>
      </c>
    </row>
    <row r="79" spans="1:17" s="2" customFormat="1" collapsed="1" x14ac:dyDescent="0.25">
      <c r="A79" s="2">
        <v>5</v>
      </c>
      <c r="B79" s="2">
        <v>6</v>
      </c>
      <c r="D79" s="2" t="s">
        <v>75</v>
      </c>
      <c r="E79" s="2">
        <v>0</v>
      </c>
      <c r="F79" s="2">
        <v>0</v>
      </c>
      <c r="G79" s="13">
        <v>-222956830</v>
      </c>
      <c r="H79" s="13">
        <v>-222956830</v>
      </c>
      <c r="I79" s="13">
        <v>152601812</v>
      </c>
      <c r="J79" s="2">
        <v>0</v>
      </c>
      <c r="K79" s="13">
        <v>472758190</v>
      </c>
      <c r="L79" s="2">
        <v>0</v>
      </c>
      <c r="M79" s="13">
        <v>625360002</v>
      </c>
      <c r="N79" s="2">
        <v>0</v>
      </c>
      <c r="O79" s="13">
        <v>402403172</v>
      </c>
      <c r="P79" s="13">
        <v>416403937</v>
      </c>
      <c r="Q79" s="13">
        <f>O79-P79</f>
        <v>-14000765</v>
      </c>
    </row>
    <row r="80" spans="1:17" hidden="1" outlineLevel="1" x14ac:dyDescent="0.25">
      <c r="A80" s="1">
        <v>51</v>
      </c>
      <c r="B80" s="1">
        <v>6</v>
      </c>
      <c r="C80" s="1">
        <v>1</v>
      </c>
      <c r="D80" s="1" t="s">
        <v>76</v>
      </c>
      <c r="E80" s="1">
        <v>0</v>
      </c>
      <c r="F80" s="1">
        <v>0</v>
      </c>
      <c r="G80" s="1">
        <v>0</v>
      </c>
      <c r="H80" s="1">
        <v>0</v>
      </c>
      <c r="I80" s="12">
        <v>1147104</v>
      </c>
      <c r="J80" s="1">
        <v>0</v>
      </c>
      <c r="K80" s="12">
        <v>1078767</v>
      </c>
      <c r="L80" s="1">
        <v>0</v>
      </c>
      <c r="M80" s="12">
        <v>2225871</v>
      </c>
      <c r="N80" s="1">
        <v>0</v>
      </c>
      <c r="O80" s="12">
        <v>2225871</v>
      </c>
      <c r="P80" s="12">
        <v>2271840</v>
      </c>
      <c r="Q80" s="12">
        <f t="shared" ref="Q80:Q97" si="4">O80-P80</f>
        <v>-45969</v>
      </c>
    </row>
    <row r="81" spans="1:17" hidden="1" outlineLevel="1" x14ac:dyDescent="0.25">
      <c r="A81" s="1">
        <v>52</v>
      </c>
      <c r="B81" s="1">
        <v>6</v>
      </c>
      <c r="C81" s="1">
        <v>2</v>
      </c>
      <c r="D81" s="1" t="s">
        <v>253</v>
      </c>
      <c r="E81" s="1">
        <v>0</v>
      </c>
      <c r="F81" s="1">
        <v>0</v>
      </c>
      <c r="G81" s="12">
        <v>-15572160</v>
      </c>
      <c r="H81" s="12">
        <v>-15572160</v>
      </c>
      <c r="I81" s="12">
        <v>19198948</v>
      </c>
      <c r="J81" s="1">
        <v>0</v>
      </c>
      <c r="K81" s="12">
        <v>5537872</v>
      </c>
      <c r="L81" s="1">
        <v>0</v>
      </c>
      <c r="M81" s="12">
        <v>24736820</v>
      </c>
      <c r="N81" s="1">
        <v>0</v>
      </c>
      <c r="O81" s="12">
        <v>9164660</v>
      </c>
      <c r="P81" s="12">
        <v>12123110</v>
      </c>
      <c r="Q81" s="12">
        <f t="shared" si="4"/>
        <v>-2958450</v>
      </c>
    </row>
    <row r="82" spans="1:17" hidden="1" outlineLevel="1" x14ac:dyDescent="0.25">
      <c r="A82" s="1">
        <v>53</v>
      </c>
      <c r="B82" s="1">
        <v>6</v>
      </c>
      <c r="C82" s="1">
        <v>24</v>
      </c>
      <c r="D82" s="1" t="s">
        <v>77</v>
      </c>
      <c r="E82" s="1">
        <v>0</v>
      </c>
      <c r="F82" s="1">
        <v>0</v>
      </c>
      <c r="G82" s="12">
        <v>-999984</v>
      </c>
      <c r="H82" s="12">
        <v>-999984</v>
      </c>
      <c r="I82" s="12">
        <v>1069859</v>
      </c>
      <c r="J82" s="1">
        <v>0</v>
      </c>
      <c r="K82" s="12">
        <v>2737171</v>
      </c>
      <c r="L82" s="1">
        <v>0</v>
      </c>
      <c r="M82" s="12">
        <v>3807030</v>
      </c>
      <c r="N82" s="1">
        <v>0</v>
      </c>
      <c r="O82" s="12">
        <v>2807046</v>
      </c>
      <c r="P82" s="12">
        <v>3752299</v>
      </c>
      <c r="Q82" s="12">
        <f t="shared" si="4"/>
        <v>-945253</v>
      </c>
    </row>
    <row r="83" spans="1:17" hidden="1" outlineLevel="1" x14ac:dyDescent="0.25">
      <c r="A83" s="1">
        <v>54</v>
      </c>
      <c r="B83" s="1">
        <v>6</v>
      </c>
      <c r="C83" s="1">
        <v>26</v>
      </c>
      <c r="D83" s="1" t="s">
        <v>78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2">
        <v>1003259</v>
      </c>
      <c r="L83" s="1">
        <v>0</v>
      </c>
      <c r="M83" s="12">
        <v>1003259</v>
      </c>
      <c r="N83" s="1">
        <v>0</v>
      </c>
      <c r="O83" s="12">
        <v>1003259</v>
      </c>
      <c r="P83" s="12">
        <v>1279762</v>
      </c>
      <c r="Q83" s="12">
        <f t="shared" si="4"/>
        <v>-276503</v>
      </c>
    </row>
    <row r="84" spans="1:17" hidden="1" outlineLevel="1" x14ac:dyDescent="0.25">
      <c r="A84" s="1">
        <v>55</v>
      </c>
      <c r="B84" s="1">
        <v>6</v>
      </c>
      <c r="C84" s="1">
        <v>27</v>
      </c>
      <c r="D84" s="1" t="s">
        <v>79</v>
      </c>
      <c r="E84" s="1">
        <v>0</v>
      </c>
      <c r="F84" s="1">
        <v>0</v>
      </c>
      <c r="G84" s="1">
        <v>0</v>
      </c>
      <c r="H84" s="1">
        <v>0</v>
      </c>
      <c r="I84" s="12">
        <v>12355513</v>
      </c>
      <c r="J84" s="1">
        <v>0</v>
      </c>
      <c r="K84" s="12">
        <v>574122</v>
      </c>
      <c r="L84" s="1">
        <v>0</v>
      </c>
      <c r="M84" s="12">
        <v>12929635</v>
      </c>
      <c r="N84" s="1">
        <v>0</v>
      </c>
      <c r="O84" s="12">
        <v>12929635</v>
      </c>
      <c r="P84" s="12">
        <v>23854296</v>
      </c>
      <c r="Q84" s="12">
        <f t="shared" si="4"/>
        <v>-10924661</v>
      </c>
    </row>
    <row r="85" spans="1:17" hidden="1" outlineLevel="1" x14ac:dyDescent="0.25">
      <c r="A85" s="1">
        <v>56</v>
      </c>
      <c r="B85" s="1">
        <v>6</v>
      </c>
      <c r="C85" s="1">
        <v>31</v>
      </c>
      <c r="D85" s="1" t="s">
        <v>80</v>
      </c>
      <c r="E85" s="1">
        <v>0</v>
      </c>
      <c r="F85" s="1">
        <v>0</v>
      </c>
      <c r="G85" s="12">
        <v>-590500</v>
      </c>
      <c r="H85" s="12">
        <v>-590500</v>
      </c>
      <c r="I85" s="12">
        <v>10496029</v>
      </c>
      <c r="J85" s="1">
        <v>0</v>
      </c>
      <c r="K85" s="12">
        <v>10333249</v>
      </c>
      <c r="L85" s="1">
        <v>0</v>
      </c>
      <c r="M85" s="12">
        <v>20829278</v>
      </c>
      <c r="N85" s="1">
        <v>0</v>
      </c>
      <c r="O85" s="12">
        <v>20238778</v>
      </c>
      <c r="P85" s="12">
        <v>22717010</v>
      </c>
      <c r="Q85" s="12">
        <f t="shared" si="4"/>
        <v>-2478232</v>
      </c>
    </row>
    <row r="86" spans="1:17" hidden="1" outlineLevel="1" x14ac:dyDescent="0.25">
      <c r="A86" s="1">
        <v>57</v>
      </c>
      <c r="B86" s="1">
        <v>6</v>
      </c>
      <c r="C86" s="1">
        <v>51</v>
      </c>
      <c r="D86" s="1" t="s">
        <v>81</v>
      </c>
      <c r="E86" s="1">
        <v>0</v>
      </c>
      <c r="F86" s="1">
        <v>0</v>
      </c>
      <c r="G86" s="12">
        <v>-88935973</v>
      </c>
      <c r="H86" s="12">
        <v>-88935973</v>
      </c>
      <c r="I86" s="12">
        <v>46507523</v>
      </c>
      <c r="J86" s="1">
        <v>0</v>
      </c>
      <c r="K86" s="12">
        <v>104355873</v>
      </c>
      <c r="L86" s="1">
        <v>0</v>
      </c>
      <c r="M86" s="12">
        <v>150863396</v>
      </c>
      <c r="N86" s="1">
        <v>0</v>
      </c>
      <c r="O86" s="12">
        <v>61927423</v>
      </c>
      <c r="P86" s="12">
        <v>59596264</v>
      </c>
      <c r="Q86" s="12">
        <f t="shared" si="4"/>
        <v>2331159</v>
      </c>
    </row>
    <row r="87" spans="1:17" hidden="1" outlineLevel="1" x14ac:dyDescent="0.25">
      <c r="A87" s="1">
        <v>58</v>
      </c>
      <c r="B87" s="1">
        <v>6</v>
      </c>
      <c r="C87" s="1">
        <v>58</v>
      </c>
      <c r="D87" s="1" t="s">
        <v>82</v>
      </c>
      <c r="E87" s="1">
        <v>0</v>
      </c>
      <c r="F87" s="1">
        <v>0</v>
      </c>
      <c r="G87" s="12">
        <v>-89099133</v>
      </c>
      <c r="H87" s="12">
        <v>-89099133</v>
      </c>
      <c r="I87" s="12">
        <v>61719428</v>
      </c>
      <c r="J87" s="1">
        <v>0</v>
      </c>
      <c r="K87" s="12">
        <v>113464921</v>
      </c>
      <c r="L87" s="1">
        <v>0</v>
      </c>
      <c r="M87" s="12">
        <v>175184349</v>
      </c>
      <c r="N87" s="1">
        <v>0</v>
      </c>
      <c r="O87" s="12">
        <v>86085216</v>
      </c>
      <c r="P87" s="12">
        <v>88508509</v>
      </c>
      <c r="Q87" s="12">
        <f t="shared" si="4"/>
        <v>-2423293</v>
      </c>
    </row>
    <row r="88" spans="1:17" hidden="1" outlineLevel="1" x14ac:dyDescent="0.25">
      <c r="A88" s="1">
        <v>59</v>
      </c>
      <c r="B88" s="1">
        <v>6</v>
      </c>
      <c r="C88" s="1">
        <v>59</v>
      </c>
      <c r="D88" s="1" t="s">
        <v>254</v>
      </c>
      <c r="E88" s="1">
        <v>0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2">
        <v>759330</v>
      </c>
      <c r="L88" s="1">
        <v>0</v>
      </c>
      <c r="M88" s="12">
        <v>759330</v>
      </c>
      <c r="N88" s="1">
        <v>0</v>
      </c>
      <c r="O88" s="12">
        <v>759330</v>
      </c>
      <c r="P88" s="12">
        <v>759330</v>
      </c>
      <c r="Q88" s="12">
        <f t="shared" si="4"/>
        <v>0</v>
      </c>
    </row>
    <row r="89" spans="1:17" hidden="1" outlineLevel="1" x14ac:dyDescent="0.25">
      <c r="A89" s="1">
        <v>510</v>
      </c>
      <c r="B89" s="1">
        <v>6</v>
      </c>
      <c r="C89" s="1">
        <v>61</v>
      </c>
      <c r="D89" s="1" t="s">
        <v>83</v>
      </c>
      <c r="E89" s="1">
        <v>0</v>
      </c>
      <c r="F89" s="1">
        <v>0</v>
      </c>
      <c r="G89" s="12">
        <v>-4343480</v>
      </c>
      <c r="H89" s="12">
        <v>-4343480</v>
      </c>
      <c r="I89" s="1">
        <v>0</v>
      </c>
      <c r="J89" s="1">
        <v>0</v>
      </c>
      <c r="K89" s="12">
        <v>5785156</v>
      </c>
      <c r="L89" s="1">
        <v>0</v>
      </c>
      <c r="M89" s="12">
        <v>5785156</v>
      </c>
      <c r="N89" s="1">
        <v>0</v>
      </c>
      <c r="O89" s="12">
        <v>1441676</v>
      </c>
      <c r="P89" s="12">
        <v>1740196</v>
      </c>
      <c r="Q89" s="12">
        <f t="shared" si="4"/>
        <v>-298520</v>
      </c>
    </row>
    <row r="90" spans="1:17" hidden="1" outlineLevel="1" x14ac:dyDescent="0.25">
      <c r="A90" s="1">
        <v>511</v>
      </c>
      <c r="B90" s="1">
        <v>6</v>
      </c>
      <c r="C90" s="1">
        <v>62</v>
      </c>
      <c r="D90" s="1" t="s">
        <v>84</v>
      </c>
      <c r="E90" s="1">
        <v>0</v>
      </c>
      <c r="F90" s="1">
        <v>0</v>
      </c>
      <c r="G90" s="12">
        <v>-23415600</v>
      </c>
      <c r="H90" s="12">
        <v>-23415600</v>
      </c>
      <c r="I90" s="1">
        <v>0</v>
      </c>
      <c r="J90" s="1">
        <v>0</v>
      </c>
      <c r="K90" s="12">
        <v>22064218</v>
      </c>
      <c r="L90" s="1">
        <v>0</v>
      </c>
      <c r="M90" s="12">
        <v>22064218</v>
      </c>
      <c r="N90" s="1">
        <v>0</v>
      </c>
      <c r="O90" s="12">
        <v>-1351382</v>
      </c>
      <c r="P90" s="12">
        <v>-355952</v>
      </c>
      <c r="Q90" s="12">
        <f t="shared" si="4"/>
        <v>-995430</v>
      </c>
    </row>
    <row r="91" spans="1:17" hidden="1" outlineLevel="1" x14ac:dyDescent="0.25">
      <c r="A91" s="1">
        <v>512</v>
      </c>
      <c r="B91" s="1">
        <v>6</v>
      </c>
      <c r="C91" s="1">
        <v>81</v>
      </c>
      <c r="D91" s="1" t="s">
        <v>85</v>
      </c>
      <c r="E91" s="1">
        <v>0</v>
      </c>
      <c r="F91" s="1">
        <v>0</v>
      </c>
      <c r="G91" s="1">
        <v>0</v>
      </c>
      <c r="H91" s="1">
        <v>0</v>
      </c>
      <c r="I91" s="1">
        <v>0</v>
      </c>
      <c r="J91" s="1">
        <v>0</v>
      </c>
      <c r="K91" s="12">
        <v>145820442</v>
      </c>
      <c r="L91" s="1">
        <v>0</v>
      </c>
      <c r="M91" s="12">
        <v>145820442</v>
      </c>
      <c r="N91" s="1">
        <v>0</v>
      </c>
      <c r="O91" s="12">
        <v>145820442</v>
      </c>
      <c r="P91" s="12">
        <v>137580607</v>
      </c>
      <c r="Q91" s="12">
        <f t="shared" si="4"/>
        <v>8239835</v>
      </c>
    </row>
    <row r="92" spans="1:17" hidden="1" outlineLevel="1" x14ac:dyDescent="0.25">
      <c r="A92" s="1">
        <v>513</v>
      </c>
      <c r="B92" s="1">
        <v>6</v>
      </c>
      <c r="C92" s="1">
        <v>82</v>
      </c>
      <c r="D92" s="1" t="s">
        <v>255</v>
      </c>
      <c r="E92" s="1">
        <v>0</v>
      </c>
      <c r="F92" s="1">
        <v>0</v>
      </c>
      <c r="G92" s="1">
        <v>0</v>
      </c>
      <c r="H92" s="1">
        <v>0</v>
      </c>
      <c r="I92" s="1">
        <v>0</v>
      </c>
      <c r="J92" s="1">
        <v>0</v>
      </c>
      <c r="K92" s="12">
        <v>20037746</v>
      </c>
      <c r="L92" s="1">
        <v>0</v>
      </c>
      <c r="M92" s="12">
        <v>20037746</v>
      </c>
      <c r="N92" s="1">
        <v>0</v>
      </c>
      <c r="O92" s="12">
        <v>20037746</v>
      </c>
      <c r="P92" s="12">
        <v>17789450</v>
      </c>
      <c r="Q92" s="12">
        <f t="shared" si="4"/>
        <v>2248296</v>
      </c>
    </row>
    <row r="93" spans="1:17" hidden="1" outlineLevel="1" x14ac:dyDescent="0.25">
      <c r="A93" s="1">
        <v>514</v>
      </c>
      <c r="B93" s="1">
        <v>6</v>
      </c>
      <c r="C93" s="1">
        <v>84</v>
      </c>
      <c r="D93" s="1" t="s">
        <v>86</v>
      </c>
      <c r="E93" s="1">
        <v>0</v>
      </c>
      <c r="F93" s="1">
        <v>0</v>
      </c>
      <c r="G93" s="1">
        <v>0</v>
      </c>
      <c r="H93" s="1">
        <v>0</v>
      </c>
      <c r="I93" s="1">
        <v>0</v>
      </c>
      <c r="J93" s="1">
        <v>0</v>
      </c>
      <c r="K93" s="12">
        <v>1724809</v>
      </c>
      <c r="L93" s="1">
        <v>0</v>
      </c>
      <c r="M93" s="12">
        <v>1724809</v>
      </c>
      <c r="N93" s="1">
        <v>0</v>
      </c>
      <c r="O93" s="12">
        <v>1724809</v>
      </c>
      <c r="P93" s="12">
        <v>4797546</v>
      </c>
      <c r="Q93" s="12">
        <f t="shared" si="4"/>
        <v>-3072737</v>
      </c>
    </row>
    <row r="94" spans="1:17" hidden="1" outlineLevel="1" x14ac:dyDescent="0.25">
      <c r="A94" s="1">
        <v>515</v>
      </c>
      <c r="B94" s="1">
        <v>6</v>
      </c>
      <c r="C94" s="1">
        <v>85</v>
      </c>
      <c r="D94" s="1" t="s">
        <v>87</v>
      </c>
      <c r="E94" s="1">
        <v>0</v>
      </c>
      <c r="F94" s="1">
        <v>0</v>
      </c>
      <c r="G94" s="1">
        <v>0</v>
      </c>
      <c r="H94" s="1">
        <v>0</v>
      </c>
      <c r="I94" s="12">
        <v>107408</v>
      </c>
      <c r="J94" s="1">
        <v>0</v>
      </c>
      <c r="K94" s="12">
        <v>8148120</v>
      </c>
      <c r="L94" s="1">
        <v>0</v>
      </c>
      <c r="M94" s="12">
        <v>8255528</v>
      </c>
      <c r="N94" s="1">
        <v>0</v>
      </c>
      <c r="O94" s="12">
        <v>8255528</v>
      </c>
      <c r="P94" s="12">
        <v>8597528</v>
      </c>
      <c r="Q94" s="12">
        <f t="shared" si="4"/>
        <v>-342000</v>
      </c>
    </row>
    <row r="95" spans="1:17" hidden="1" outlineLevel="1" x14ac:dyDescent="0.25">
      <c r="A95" s="1">
        <v>516</v>
      </c>
      <c r="B95" s="1">
        <v>6</v>
      </c>
      <c r="C95" s="1">
        <v>86</v>
      </c>
      <c r="D95" s="1" t="s">
        <v>88</v>
      </c>
      <c r="E95" s="1">
        <v>0</v>
      </c>
      <c r="F95" s="1">
        <v>0</v>
      </c>
      <c r="G95" s="1">
        <v>0</v>
      </c>
      <c r="H95" s="1">
        <v>0</v>
      </c>
      <c r="I95" s="1">
        <v>0</v>
      </c>
      <c r="J95" s="1">
        <v>0</v>
      </c>
      <c r="K95" s="12">
        <v>13259852</v>
      </c>
      <c r="L95" s="1">
        <v>0</v>
      </c>
      <c r="M95" s="12">
        <v>13259852</v>
      </c>
      <c r="N95" s="1">
        <v>0</v>
      </c>
      <c r="O95" s="12">
        <v>13259852</v>
      </c>
      <c r="P95" s="12">
        <v>15100589</v>
      </c>
      <c r="Q95" s="12">
        <f t="shared" si="4"/>
        <v>-1840737</v>
      </c>
    </row>
    <row r="96" spans="1:17" hidden="1" outlineLevel="1" x14ac:dyDescent="0.25">
      <c r="A96" s="1">
        <v>517</v>
      </c>
      <c r="B96" s="1">
        <v>6</v>
      </c>
      <c r="C96" s="1">
        <v>87</v>
      </c>
      <c r="D96" s="1" t="s">
        <v>89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2">
        <v>1982930</v>
      </c>
      <c r="L96" s="1">
        <v>0</v>
      </c>
      <c r="M96" s="12">
        <v>1982930</v>
      </c>
      <c r="N96" s="1">
        <v>0</v>
      </c>
      <c r="O96" s="12">
        <v>1982930</v>
      </c>
      <c r="P96" s="12">
        <v>1984941</v>
      </c>
      <c r="Q96" s="12">
        <f t="shared" si="4"/>
        <v>-2011</v>
      </c>
    </row>
    <row r="97" spans="1:17" hidden="1" outlineLevel="1" x14ac:dyDescent="0.25">
      <c r="A97" s="1">
        <v>518</v>
      </c>
      <c r="B97" s="1">
        <v>6</v>
      </c>
      <c r="C97" s="1">
        <v>89</v>
      </c>
      <c r="D97" s="1" t="s">
        <v>35</v>
      </c>
      <c r="E97" s="1">
        <v>0</v>
      </c>
      <c r="F97" s="1">
        <v>0</v>
      </c>
      <c r="G97" s="1">
        <v>0</v>
      </c>
      <c r="H97" s="1">
        <v>0</v>
      </c>
      <c r="I97" s="1">
        <v>0</v>
      </c>
      <c r="J97" s="1">
        <v>0</v>
      </c>
      <c r="K97" s="12">
        <v>14090353</v>
      </c>
      <c r="L97" s="1">
        <v>0</v>
      </c>
      <c r="M97" s="12">
        <v>14090353</v>
      </c>
      <c r="N97" s="1">
        <v>0</v>
      </c>
      <c r="O97" s="12">
        <v>14090353</v>
      </c>
      <c r="P97" s="12">
        <v>14306612</v>
      </c>
      <c r="Q97" s="12">
        <f t="shared" si="4"/>
        <v>-216259</v>
      </c>
    </row>
    <row r="98" spans="1:17" s="2" customFormat="1" collapsed="1" x14ac:dyDescent="0.25">
      <c r="A98" s="2">
        <v>6</v>
      </c>
      <c r="B98" s="2">
        <v>7</v>
      </c>
      <c r="D98" s="2" t="s">
        <v>90</v>
      </c>
      <c r="E98" s="2">
        <v>0</v>
      </c>
      <c r="F98" s="2">
        <v>0</v>
      </c>
      <c r="G98" s="2">
        <v>0</v>
      </c>
      <c r="H98" s="2">
        <v>0</v>
      </c>
      <c r="I98" s="2">
        <v>0</v>
      </c>
      <c r="J98" s="2">
        <v>0</v>
      </c>
      <c r="K98" s="13">
        <v>31407515</v>
      </c>
      <c r="L98" s="2">
        <v>0</v>
      </c>
      <c r="M98" s="13">
        <v>31407515</v>
      </c>
      <c r="N98" s="2">
        <v>0</v>
      </c>
      <c r="O98" s="13">
        <v>31407515</v>
      </c>
      <c r="P98" s="13">
        <v>32665400</v>
      </c>
      <c r="Q98" s="13">
        <f>O98-P98</f>
        <v>-1257885</v>
      </c>
    </row>
    <row r="99" spans="1:17" hidden="1" outlineLevel="1" x14ac:dyDescent="0.25">
      <c r="A99" s="1">
        <v>61</v>
      </c>
      <c r="B99" s="1">
        <v>7</v>
      </c>
      <c r="C99" s="1">
        <v>21</v>
      </c>
      <c r="D99" s="1" t="s">
        <v>91</v>
      </c>
      <c r="E99" s="1">
        <v>0</v>
      </c>
      <c r="F99" s="1">
        <v>0</v>
      </c>
      <c r="G99" s="1">
        <v>0</v>
      </c>
      <c r="H99" s="1">
        <v>0</v>
      </c>
      <c r="I99" s="1">
        <v>0</v>
      </c>
      <c r="J99" s="1">
        <v>0</v>
      </c>
      <c r="K99" s="12">
        <v>30602730</v>
      </c>
      <c r="L99" s="1">
        <v>0</v>
      </c>
      <c r="M99" s="12">
        <v>30602730</v>
      </c>
      <c r="N99" s="1">
        <v>0</v>
      </c>
      <c r="O99" s="12">
        <v>30602730</v>
      </c>
      <c r="P99" s="12">
        <v>31101400</v>
      </c>
      <c r="Q99" s="12">
        <f t="shared" ref="Q99:Q101" si="5">O99-P99</f>
        <v>-498670</v>
      </c>
    </row>
    <row r="100" spans="1:17" hidden="1" outlineLevel="1" x14ac:dyDescent="0.25">
      <c r="A100" s="1">
        <v>62</v>
      </c>
      <c r="B100" s="1">
        <v>7</v>
      </c>
      <c r="C100" s="1">
        <v>41</v>
      </c>
      <c r="D100" s="1" t="s">
        <v>92</v>
      </c>
      <c r="E100" s="1">
        <v>0</v>
      </c>
      <c r="F100" s="1">
        <v>0</v>
      </c>
      <c r="G100" s="1">
        <v>0</v>
      </c>
      <c r="H100" s="1">
        <v>0</v>
      </c>
      <c r="I100" s="1">
        <v>0</v>
      </c>
      <c r="J100" s="1">
        <v>0</v>
      </c>
      <c r="K100" s="1">
        <v>0</v>
      </c>
      <c r="L100" s="1">
        <v>0</v>
      </c>
      <c r="M100" s="1">
        <v>0</v>
      </c>
      <c r="N100" s="1">
        <v>0</v>
      </c>
      <c r="O100" s="1">
        <v>0</v>
      </c>
      <c r="P100" s="12">
        <v>159000</v>
      </c>
      <c r="Q100" s="12">
        <f t="shared" si="5"/>
        <v>-159000</v>
      </c>
    </row>
    <row r="101" spans="1:17" hidden="1" outlineLevel="1" x14ac:dyDescent="0.25">
      <c r="A101" s="1">
        <v>63</v>
      </c>
      <c r="B101" s="1">
        <v>7</v>
      </c>
      <c r="C101" s="1">
        <v>83</v>
      </c>
      <c r="D101" s="1" t="s">
        <v>89</v>
      </c>
      <c r="E101" s="1">
        <v>0</v>
      </c>
      <c r="F101" s="1">
        <v>0</v>
      </c>
      <c r="G101" s="1">
        <v>0</v>
      </c>
      <c r="H101" s="1">
        <v>0</v>
      </c>
      <c r="I101" s="1">
        <v>0</v>
      </c>
      <c r="J101" s="1">
        <v>0</v>
      </c>
      <c r="K101" s="12">
        <v>804785</v>
      </c>
      <c r="L101" s="1">
        <v>0</v>
      </c>
      <c r="M101" s="12">
        <v>804785</v>
      </c>
      <c r="N101" s="1">
        <v>0</v>
      </c>
      <c r="O101" s="12">
        <v>804785</v>
      </c>
      <c r="P101" s="12">
        <v>1405000</v>
      </c>
      <c r="Q101" s="12">
        <f t="shared" si="5"/>
        <v>-600215</v>
      </c>
    </row>
    <row r="102" spans="1:17" s="2" customFormat="1" collapsed="1" x14ac:dyDescent="0.25">
      <c r="A102" s="2">
        <v>7</v>
      </c>
      <c r="B102" s="2">
        <v>8</v>
      </c>
      <c r="D102" s="2" t="s">
        <v>93</v>
      </c>
      <c r="E102" s="2">
        <v>0</v>
      </c>
      <c r="F102" s="2">
        <v>0</v>
      </c>
      <c r="G102" s="13">
        <v>-56506421</v>
      </c>
      <c r="H102" s="13">
        <v>-56506421</v>
      </c>
      <c r="I102" s="13">
        <v>2527832</v>
      </c>
      <c r="J102" s="2">
        <v>0</v>
      </c>
      <c r="K102" s="13">
        <v>74859784</v>
      </c>
      <c r="L102" s="2">
        <v>0</v>
      </c>
      <c r="M102" s="13">
        <v>77387616</v>
      </c>
      <c r="N102" s="2">
        <v>0</v>
      </c>
      <c r="O102" s="13">
        <v>20881195</v>
      </c>
      <c r="P102" s="13">
        <v>21378459</v>
      </c>
      <c r="Q102" s="13">
        <f>O102-P102</f>
        <v>-497264</v>
      </c>
    </row>
    <row r="103" spans="1:17" hidden="1" outlineLevel="1" x14ac:dyDescent="0.25">
      <c r="A103" s="1">
        <v>71</v>
      </c>
      <c r="B103" s="1">
        <v>8</v>
      </c>
      <c r="C103" s="1">
        <v>11</v>
      </c>
      <c r="D103" s="1" t="s">
        <v>94</v>
      </c>
      <c r="E103" s="1">
        <v>0</v>
      </c>
      <c r="F103" s="1">
        <v>0</v>
      </c>
      <c r="G103" s="12">
        <v>-9134698</v>
      </c>
      <c r="H103" s="12">
        <v>-9134698</v>
      </c>
      <c r="I103" s="1">
        <v>0</v>
      </c>
      <c r="J103" s="1">
        <v>0</v>
      </c>
      <c r="K103" s="12">
        <v>21653642</v>
      </c>
      <c r="L103" s="1">
        <v>0</v>
      </c>
      <c r="M103" s="12">
        <v>21653642</v>
      </c>
      <c r="N103" s="1">
        <v>0</v>
      </c>
      <c r="O103" s="12">
        <v>12518944</v>
      </c>
      <c r="P103" s="12">
        <v>13061675</v>
      </c>
      <c r="Q103" s="12">
        <f t="shared" ref="Q103:Q107" si="6">O103-P103</f>
        <v>-542731</v>
      </c>
    </row>
    <row r="104" spans="1:17" hidden="1" outlineLevel="1" x14ac:dyDescent="0.25">
      <c r="A104" s="1">
        <v>72</v>
      </c>
      <c r="B104" s="1">
        <v>8</v>
      </c>
      <c r="C104" s="1">
        <v>21</v>
      </c>
      <c r="D104" s="1" t="s">
        <v>95</v>
      </c>
      <c r="E104" s="1">
        <v>0</v>
      </c>
      <c r="F104" s="1">
        <v>0</v>
      </c>
      <c r="G104" s="12">
        <v>-40146648</v>
      </c>
      <c r="H104" s="12">
        <v>-40146648</v>
      </c>
      <c r="I104" s="1">
        <v>0</v>
      </c>
      <c r="J104" s="1">
        <v>0</v>
      </c>
      <c r="K104" s="12">
        <v>23060873</v>
      </c>
      <c r="L104" s="1">
        <v>0</v>
      </c>
      <c r="M104" s="12">
        <v>23060873</v>
      </c>
      <c r="N104" s="1">
        <v>0</v>
      </c>
      <c r="O104" s="12">
        <v>-17085775</v>
      </c>
      <c r="P104" s="12">
        <v>-12885334</v>
      </c>
      <c r="Q104" s="12">
        <f t="shared" si="6"/>
        <v>-4200441</v>
      </c>
    </row>
    <row r="105" spans="1:17" hidden="1" outlineLevel="1" x14ac:dyDescent="0.25">
      <c r="A105" s="1">
        <v>73</v>
      </c>
      <c r="B105" s="1">
        <v>8</v>
      </c>
      <c r="C105" s="1">
        <v>23</v>
      </c>
      <c r="D105" s="1" t="s">
        <v>96</v>
      </c>
      <c r="E105" s="1">
        <v>0</v>
      </c>
      <c r="F105" s="1">
        <v>0</v>
      </c>
      <c r="G105" s="1">
        <v>0</v>
      </c>
      <c r="H105" s="1">
        <v>0</v>
      </c>
      <c r="I105" s="1">
        <v>0</v>
      </c>
      <c r="J105" s="1">
        <v>0</v>
      </c>
      <c r="K105" s="12">
        <v>27228366</v>
      </c>
      <c r="L105" s="1">
        <v>0</v>
      </c>
      <c r="M105" s="12">
        <v>27228366</v>
      </c>
      <c r="N105" s="1">
        <v>0</v>
      </c>
      <c r="O105" s="12">
        <v>27228366</v>
      </c>
      <c r="P105" s="12">
        <v>23772000</v>
      </c>
      <c r="Q105" s="12">
        <f t="shared" si="6"/>
        <v>3456366</v>
      </c>
    </row>
    <row r="106" spans="1:17" hidden="1" outlineLevel="1" x14ac:dyDescent="0.25">
      <c r="A106" s="1">
        <v>74</v>
      </c>
      <c r="B106" s="1">
        <v>8</v>
      </c>
      <c r="C106" s="1">
        <v>51</v>
      </c>
      <c r="D106" s="1" t="s">
        <v>97</v>
      </c>
      <c r="E106" s="1">
        <v>0</v>
      </c>
      <c r="F106" s="1">
        <v>0</v>
      </c>
      <c r="G106" s="1">
        <v>0</v>
      </c>
      <c r="H106" s="1">
        <v>0</v>
      </c>
      <c r="I106" s="1">
        <v>0</v>
      </c>
      <c r="J106" s="1">
        <v>0</v>
      </c>
      <c r="K106" s="12">
        <v>233076</v>
      </c>
      <c r="L106" s="1">
        <v>0</v>
      </c>
      <c r="M106" s="12">
        <v>233076</v>
      </c>
      <c r="N106" s="1">
        <v>0</v>
      </c>
      <c r="O106" s="12">
        <v>233076</v>
      </c>
      <c r="P106" s="12">
        <v>506000</v>
      </c>
      <c r="Q106" s="12">
        <f t="shared" si="6"/>
        <v>-272924</v>
      </c>
    </row>
    <row r="107" spans="1:17" hidden="1" outlineLevel="1" x14ac:dyDescent="0.25">
      <c r="A107" s="1">
        <v>75</v>
      </c>
      <c r="B107" s="1">
        <v>8</v>
      </c>
      <c r="C107" s="1">
        <v>57</v>
      </c>
      <c r="D107" s="1" t="s">
        <v>98</v>
      </c>
      <c r="E107" s="1">
        <v>0</v>
      </c>
      <c r="F107" s="1">
        <v>0</v>
      </c>
      <c r="G107" s="12">
        <v>-7225075</v>
      </c>
      <c r="H107" s="12">
        <v>-7225075</v>
      </c>
      <c r="I107" s="12">
        <v>2527832</v>
      </c>
      <c r="J107" s="1">
        <v>0</v>
      </c>
      <c r="K107" s="12">
        <v>2683827</v>
      </c>
      <c r="L107" s="1">
        <v>0</v>
      </c>
      <c r="M107" s="12">
        <v>5211659</v>
      </c>
      <c r="N107" s="1">
        <v>0</v>
      </c>
      <c r="O107" s="12">
        <v>-2013416</v>
      </c>
      <c r="P107" s="12">
        <v>-3075882</v>
      </c>
      <c r="Q107" s="12">
        <f t="shared" si="6"/>
        <v>1062466</v>
      </c>
    </row>
    <row r="108" spans="1:17" s="2" customFormat="1" collapsed="1" x14ac:dyDescent="0.25">
      <c r="A108" s="2">
        <v>8</v>
      </c>
      <c r="B108" s="2">
        <v>9</v>
      </c>
      <c r="D108" s="2" t="s">
        <v>99</v>
      </c>
      <c r="E108" s="2">
        <v>0</v>
      </c>
      <c r="F108" s="2">
        <v>0</v>
      </c>
      <c r="G108" s="13">
        <v>-46046649</v>
      </c>
      <c r="H108" s="13">
        <v>-46046649</v>
      </c>
      <c r="I108" s="13">
        <v>34571668</v>
      </c>
      <c r="J108" s="2">
        <v>0</v>
      </c>
      <c r="K108" s="13">
        <v>24421769</v>
      </c>
      <c r="L108" s="2">
        <v>0</v>
      </c>
      <c r="M108" s="13">
        <v>58993437</v>
      </c>
      <c r="N108" s="2">
        <v>0</v>
      </c>
      <c r="O108" s="13">
        <v>12946788</v>
      </c>
      <c r="P108" s="13">
        <v>10874275</v>
      </c>
      <c r="Q108" s="13">
        <f>O108-P108</f>
        <v>2072513</v>
      </c>
    </row>
    <row r="109" spans="1:17" hidden="1" outlineLevel="1" x14ac:dyDescent="0.25">
      <c r="A109" s="1">
        <v>81</v>
      </c>
      <c r="B109" s="1">
        <v>9</v>
      </c>
      <c r="C109" s="1">
        <v>2</v>
      </c>
      <c r="D109" s="1" t="s">
        <v>100</v>
      </c>
      <c r="E109" s="1">
        <v>0</v>
      </c>
      <c r="F109" s="1">
        <v>0</v>
      </c>
      <c r="G109" s="12">
        <v>-9317954</v>
      </c>
      <c r="H109" s="12">
        <v>-9317954</v>
      </c>
      <c r="I109" s="12">
        <v>19379918</v>
      </c>
      <c r="J109" s="1">
        <v>0</v>
      </c>
      <c r="K109" s="12">
        <v>4665459</v>
      </c>
      <c r="L109" s="1">
        <v>0</v>
      </c>
      <c r="M109" s="12">
        <v>24045377</v>
      </c>
      <c r="N109" s="1">
        <v>0</v>
      </c>
      <c r="O109" s="12">
        <v>14727423</v>
      </c>
      <c r="P109" s="12">
        <v>11068656</v>
      </c>
      <c r="Q109" s="12">
        <f t="shared" ref="Q109:Q116" si="7">O109-P109</f>
        <v>3658767</v>
      </c>
    </row>
    <row r="110" spans="1:17" hidden="1" outlineLevel="1" x14ac:dyDescent="0.25">
      <c r="A110" s="1">
        <v>82</v>
      </c>
      <c r="B110" s="1">
        <v>9</v>
      </c>
      <c r="C110" s="1">
        <v>11</v>
      </c>
      <c r="D110" s="1" t="s">
        <v>101</v>
      </c>
      <c r="E110" s="1">
        <v>0</v>
      </c>
      <c r="F110" s="1">
        <v>0</v>
      </c>
      <c r="G110" s="12">
        <v>-550002</v>
      </c>
      <c r="H110" s="12">
        <v>-550002</v>
      </c>
      <c r="I110" s="1">
        <v>0</v>
      </c>
      <c r="J110" s="1">
        <v>0</v>
      </c>
      <c r="K110" s="12">
        <v>2218703</v>
      </c>
      <c r="L110" s="1">
        <v>0</v>
      </c>
      <c r="M110" s="12">
        <v>2218703</v>
      </c>
      <c r="N110" s="1">
        <v>0</v>
      </c>
      <c r="O110" s="12">
        <v>1668701</v>
      </c>
      <c r="P110" s="12">
        <v>976198</v>
      </c>
      <c r="Q110" s="12">
        <f t="shared" si="7"/>
        <v>692503</v>
      </c>
    </row>
    <row r="111" spans="1:17" hidden="1" outlineLevel="1" x14ac:dyDescent="0.25">
      <c r="A111" s="1">
        <v>83</v>
      </c>
      <c r="B111" s="1">
        <v>9</v>
      </c>
      <c r="C111" s="1">
        <v>21</v>
      </c>
      <c r="D111" s="1" t="s">
        <v>102</v>
      </c>
      <c r="E111" s="1">
        <v>0</v>
      </c>
      <c r="F111" s="1">
        <v>0</v>
      </c>
      <c r="G111" s="1">
        <v>0</v>
      </c>
      <c r="H111" s="1">
        <v>0</v>
      </c>
      <c r="I111" s="12">
        <v>1897021</v>
      </c>
      <c r="J111" s="1">
        <v>0</v>
      </c>
      <c r="K111" s="1">
        <v>0</v>
      </c>
      <c r="L111" s="1">
        <v>0</v>
      </c>
      <c r="M111" s="12">
        <v>1897021</v>
      </c>
      <c r="N111" s="1">
        <v>0</v>
      </c>
      <c r="O111" s="12">
        <v>1897021</v>
      </c>
      <c r="P111" s="12">
        <v>2168552</v>
      </c>
      <c r="Q111" s="12">
        <f t="shared" si="7"/>
        <v>-271531</v>
      </c>
    </row>
    <row r="112" spans="1:17" hidden="1" outlineLevel="1" x14ac:dyDescent="0.25">
      <c r="A112" s="1">
        <v>84</v>
      </c>
      <c r="B112" s="1">
        <v>9</v>
      </c>
      <c r="C112" s="1">
        <v>22</v>
      </c>
      <c r="D112" s="1" t="s">
        <v>103</v>
      </c>
      <c r="E112" s="1">
        <v>0</v>
      </c>
      <c r="F112" s="1">
        <v>0</v>
      </c>
      <c r="G112" s="12">
        <v>-8918851</v>
      </c>
      <c r="H112" s="12">
        <v>-8918851</v>
      </c>
      <c r="I112" s="1">
        <v>0</v>
      </c>
      <c r="J112" s="1">
        <v>0</v>
      </c>
      <c r="K112" s="12">
        <v>520136</v>
      </c>
      <c r="L112" s="1">
        <v>0</v>
      </c>
      <c r="M112" s="12">
        <v>520136</v>
      </c>
      <c r="N112" s="1">
        <v>0</v>
      </c>
      <c r="O112" s="12">
        <v>-8398715</v>
      </c>
      <c r="P112" s="12">
        <v>-11296000</v>
      </c>
      <c r="Q112" s="12">
        <f t="shared" si="7"/>
        <v>2897285</v>
      </c>
    </row>
    <row r="113" spans="1:17" hidden="1" outlineLevel="1" x14ac:dyDescent="0.25">
      <c r="A113" s="1">
        <v>85</v>
      </c>
      <c r="B113" s="1">
        <v>9</v>
      </c>
      <c r="C113" s="1">
        <v>23</v>
      </c>
      <c r="D113" s="1" t="s">
        <v>104</v>
      </c>
      <c r="E113" s="1">
        <v>0</v>
      </c>
      <c r="F113" s="1">
        <v>0</v>
      </c>
      <c r="G113" s="12">
        <v>-656086</v>
      </c>
      <c r="H113" s="12">
        <v>-656086</v>
      </c>
      <c r="I113" s="1">
        <v>0</v>
      </c>
      <c r="J113" s="1">
        <v>0</v>
      </c>
      <c r="K113" s="12">
        <v>3657639</v>
      </c>
      <c r="L113" s="1">
        <v>0</v>
      </c>
      <c r="M113" s="12">
        <v>3657639</v>
      </c>
      <c r="N113" s="1">
        <v>0</v>
      </c>
      <c r="O113" s="12">
        <v>3001553</v>
      </c>
      <c r="P113" s="12">
        <v>1265000</v>
      </c>
      <c r="Q113" s="12">
        <f t="shared" si="7"/>
        <v>1736553</v>
      </c>
    </row>
    <row r="114" spans="1:17" hidden="1" outlineLevel="1" x14ac:dyDescent="0.25">
      <c r="A114" s="1">
        <v>86</v>
      </c>
      <c r="B114" s="1">
        <v>9</v>
      </c>
      <c r="C114" s="1">
        <v>24</v>
      </c>
      <c r="D114" s="1" t="s">
        <v>105</v>
      </c>
      <c r="E114" s="1">
        <v>0</v>
      </c>
      <c r="F114" s="1">
        <v>0</v>
      </c>
      <c r="G114" s="1">
        <v>0</v>
      </c>
      <c r="H114" s="1">
        <v>0</v>
      </c>
      <c r="I114" s="1">
        <v>0</v>
      </c>
      <c r="J114" s="1">
        <v>0</v>
      </c>
      <c r="K114" s="12">
        <v>632896</v>
      </c>
      <c r="L114" s="1">
        <v>0</v>
      </c>
      <c r="M114" s="12">
        <v>632896</v>
      </c>
      <c r="N114" s="1">
        <v>0</v>
      </c>
      <c r="O114" s="12">
        <v>632896</v>
      </c>
      <c r="P114" s="12">
        <v>810000</v>
      </c>
      <c r="Q114" s="12">
        <f t="shared" si="7"/>
        <v>-177104</v>
      </c>
    </row>
    <row r="115" spans="1:17" hidden="1" outlineLevel="1" x14ac:dyDescent="0.25">
      <c r="A115" s="1">
        <v>87</v>
      </c>
      <c r="B115" s="1">
        <v>9</v>
      </c>
      <c r="C115" s="1">
        <v>52</v>
      </c>
      <c r="D115" s="1" t="s">
        <v>106</v>
      </c>
      <c r="E115" s="1">
        <v>0</v>
      </c>
      <c r="F115" s="1">
        <v>0</v>
      </c>
      <c r="G115" s="12">
        <v>-26603756</v>
      </c>
      <c r="H115" s="12">
        <v>-26603756</v>
      </c>
      <c r="I115" s="12">
        <v>13294729</v>
      </c>
      <c r="J115" s="1">
        <v>0</v>
      </c>
      <c r="K115" s="12">
        <v>6062412</v>
      </c>
      <c r="L115" s="1">
        <v>0</v>
      </c>
      <c r="M115" s="12">
        <v>19357141</v>
      </c>
      <c r="N115" s="1">
        <v>0</v>
      </c>
      <c r="O115" s="12">
        <v>-7246615</v>
      </c>
      <c r="P115" s="12">
        <v>-782655</v>
      </c>
      <c r="Q115" s="12">
        <f t="shared" si="7"/>
        <v>-6463960</v>
      </c>
    </row>
    <row r="116" spans="1:17" hidden="1" outlineLevel="1" x14ac:dyDescent="0.25">
      <c r="A116" s="1">
        <v>88</v>
      </c>
      <c r="B116" s="1">
        <v>9</v>
      </c>
      <c r="C116" s="1">
        <v>71</v>
      </c>
      <c r="D116" s="1" t="s">
        <v>256</v>
      </c>
      <c r="E116" s="1">
        <v>0</v>
      </c>
      <c r="F116" s="1">
        <v>0</v>
      </c>
      <c r="G116" s="1">
        <v>0</v>
      </c>
      <c r="H116" s="1">
        <v>0</v>
      </c>
      <c r="I116" s="1">
        <v>0</v>
      </c>
      <c r="J116" s="1">
        <v>0</v>
      </c>
      <c r="K116" s="12">
        <v>6664524</v>
      </c>
      <c r="L116" s="1">
        <v>0</v>
      </c>
      <c r="M116" s="12">
        <v>6664524</v>
      </c>
      <c r="N116" s="1">
        <v>0</v>
      </c>
      <c r="O116" s="12">
        <v>6664524</v>
      </c>
      <c r="P116" s="12">
        <v>6664524</v>
      </c>
      <c r="Q116" s="12">
        <f t="shared" si="7"/>
        <v>0</v>
      </c>
    </row>
    <row r="117" spans="1:17" s="2" customFormat="1" collapsed="1" x14ac:dyDescent="0.25">
      <c r="A117" s="2">
        <v>9</v>
      </c>
      <c r="B117" s="2">
        <v>10</v>
      </c>
      <c r="D117" s="2" t="s">
        <v>107</v>
      </c>
      <c r="E117" s="2">
        <v>0</v>
      </c>
      <c r="F117" s="2">
        <v>0</v>
      </c>
      <c r="G117" s="2">
        <v>0</v>
      </c>
      <c r="H117" s="2">
        <v>0</v>
      </c>
      <c r="I117" s="2">
        <v>0</v>
      </c>
      <c r="J117" s="2">
        <v>0</v>
      </c>
      <c r="K117" s="13">
        <v>162839330</v>
      </c>
      <c r="L117" s="2">
        <v>0</v>
      </c>
      <c r="M117" s="13">
        <v>162839330</v>
      </c>
      <c r="N117" s="2">
        <v>0</v>
      </c>
      <c r="O117" s="13">
        <v>162839330</v>
      </c>
      <c r="P117" s="13">
        <v>147486628</v>
      </c>
      <c r="Q117" s="13">
        <f>O117-P117</f>
        <v>15352702</v>
      </c>
    </row>
    <row r="118" spans="1:17" hidden="1" outlineLevel="1" x14ac:dyDescent="0.25">
      <c r="A118" s="1">
        <v>91</v>
      </c>
      <c r="B118" s="1">
        <v>10</v>
      </c>
      <c r="C118" s="1">
        <v>3</v>
      </c>
      <c r="D118" s="1" t="s">
        <v>108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2">
        <v>18127023</v>
      </c>
      <c r="L118" s="1">
        <v>0</v>
      </c>
      <c r="M118" s="12">
        <v>18127023</v>
      </c>
      <c r="N118" s="1">
        <v>0</v>
      </c>
      <c r="O118" s="12">
        <v>18127023</v>
      </c>
      <c r="P118" s="12">
        <v>11290000</v>
      </c>
      <c r="Q118" s="12">
        <f t="shared" ref="Q118:Q125" si="8">O118-P118</f>
        <v>6837023</v>
      </c>
    </row>
    <row r="119" spans="1:17" hidden="1" outlineLevel="1" x14ac:dyDescent="0.25">
      <c r="A119" s="1">
        <v>92</v>
      </c>
      <c r="B119" s="1">
        <v>10</v>
      </c>
      <c r="C119" s="1">
        <v>21</v>
      </c>
      <c r="D119" s="1" t="s">
        <v>257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2">
        <v>27415788</v>
      </c>
      <c r="L119" s="1">
        <v>0</v>
      </c>
      <c r="M119" s="12">
        <v>27415788</v>
      </c>
      <c r="N119" s="1">
        <v>0</v>
      </c>
      <c r="O119" s="12">
        <v>27415788</v>
      </c>
      <c r="P119" s="12">
        <v>27415788</v>
      </c>
      <c r="Q119" s="12">
        <f t="shared" si="8"/>
        <v>0</v>
      </c>
    </row>
    <row r="120" spans="1:17" hidden="1" outlineLevel="1" x14ac:dyDescent="0.25">
      <c r="A120" s="1">
        <v>93</v>
      </c>
      <c r="B120" s="1">
        <v>10</v>
      </c>
      <c r="C120" s="1">
        <v>31</v>
      </c>
      <c r="D120" s="1" t="s">
        <v>109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2">
        <v>19674472</v>
      </c>
      <c r="L120" s="1">
        <v>0</v>
      </c>
      <c r="M120" s="12">
        <v>19674472</v>
      </c>
      <c r="N120" s="1">
        <v>0</v>
      </c>
      <c r="O120" s="12">
        <v>19674472</v>
      </c>
      <c r="P120" s="12">
        <v>19996062</v>
      </c>
      <c r="Q120" s="12">
        <f t="shared" si="8"/>
        <v>-321590</v>
      </c>
    </row>
    <row r="121" spans="1:17" hidden="1" outlineLevel="1" x14ac:dyDescent="0.25">
      <c r="A121" s="1">
        <v>94</v>
      </c>
      <c r="B121" s="1">
        <v>10</v>
      </c>
      <c r="C121" s="1">
        <v>41</v>
      </c>
      <c r="D121" s="1" t="s">
        <v>110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2">
        <v>599540</v>
      </c>
      <c r="L121" s="1">
        <v>0</v>
      </c>
      <c r="M121" s="12">
        <v>599540</v>
      </c>
      <c r="N121" s="1">
        <v>0</v>
      </c>
      <c r="O121" s="12">
        <v>599540</v>
      </c>
      <c r="P121" s="12">
        <v>562500</v>
      </c>
      <c r="Q121" s="12">
        <f t="shared" si="8"/>
        <v>37040</v>
      </c>
    </row>
    <row r="122" spans="1:17" hidden="1" outlineLevel="1" x14ac:dyDescent="0.25">
      <c r="A122" s="1">
        <v>95</v>
      </c>
      <c r="B122" s="1">
        <v>10</v>
      </c>
      <c r="C122" s="1">
        <v>51</v>
      </c>
      <c r="D122" s="1" t="s">
        <v>111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2">
        <v>5469437</v>
      </c>
      <c r="L122" s="1">
        <v>0</v>
      </c>
      <c r="M122" s="12">
        <v>5469437</v>
      </c>
      <c r="N122" s="1">
        <v>0</v>
      </c>
      <c r="O122" s="12">
        <v>5469437</v>
      </c>
      <c r="P122" s="12">
        <v>4230000</v>
      </c>
      <c r="Q122" s="12">
        <f t="shared" si="8"/>
        <v>1239437</v>
      </c>
    </row>
    <row r="123" spans="1:17" hidden="1" outlineLevel="1" x14ac:dyDescent="0.25">
      <c r="A123" s="1">
        <v>96</v>
      </c>
      <c r="B123" s="1">
        <v>10</v>
      </c>
      <c r="C123" s="1">
        <v>61</v>
      </c>
      <c r="D123" s="1" t="s">
        <v>112</v>
      </c>
      <c r="E123" s="1">
        <v>0</v>
      </c>
      <c r="F123" s="1">
        <v>0</v>
      </c>
      <c r="G123" s="1">
        <v>0</v>
      </c>
      <c r="H123" s="1">
        <v>0</v>
      </c>
      <c r="I123" s="1">
        <v>0</v>
      </c>
      <c r="J123" s="1">
        <v>0</v>
      </c>
      <c r="K123" s="12">
        <v>22011121</v>
      </c>
      <c r="L123" s="1">
        <v>0</v>
      </c>
      <c r="M123" s="12">
        <v>22011121</v>
      </c>
      <c r="N123" s="1">
        <v>0</v>
      </c>
      <c r="O123" s="12">
        <v>22011121</v>
      </c>
      <c r="P123" s="12">
        <v>11110000</v>
      </c>
      <c r="Q123" s="12">
        <f t="shared" si="8"/>
        <v>10901121</v>
      </c>
    </row>
    <row r="124" spans="1:17" hidden="1" outlineLevel="1" x14ac:dyDescent="0.25">
      <c r="A124" s="1">
        <v>97</v>
      </c>
      <c r="B124" s="1">
        <v>10</v>
      </c>
      <c r="C124" s="1">
        <v>71</v>
      </c>
      <c r="D124" s="1" t="s">
        <v>113</v>
      </c>
      <c r="E124" s="1">
        <v>0</v>
      </c>
      <c r="F124" s="1">
        <v>0</v>
      </c>
      <c r="G124" s="1">
        <v>0</v>
      </c>
      <c r="H124" s="1">
        <v>0</v>
      </c>
      <c r="I124" s="1">
        <v>0</v>
      </c>
      <c r="J124" s="1">
        <v>0</v>
      </c>
      <c r="K124" s="12">
        <v>68616411</v>
      </c>
      <c r="L124" s="1">
        <v>0</v>
      </c>
      <c r="M124" s="12">
        <v>68616411</v>
      </c>
      <c r="N124" s="1">
        <v>0</v>
      </c>
      <c r="O124" s="12">
        <v>68616411</v>
      </c>
      <c r="P124" s="12">
        <v>71073278</v>
      </c>
      <c r="Q124" s="12">
        <f t="shared" si="8"/>
        <v>-2456867</v>
      </c>
    </row>
    <row r="125" spans="1:17" hidden="1" outlineLevel="1" x14ac:dyDescent="0.25">
      <c r="A125" s="1">
        <v>98</v>
      </c>
      <c r="B125" s="1">
        <v>10</v>
      </c>
      <c r="C125" s="1">
        <v>72</v>
      </c>
      <c r="D125" s="1" t="s">
        <v>114</v>
      </c>
      <c r="E125" s="1">
        <v>0</v>
      </c>
      <c r="F125" s="1">
        <v>0</v>
      </c>
      <c r="G125" s="1">
        <v>0</v>
      </c>
      <c r="H125" s="1">
        <v>0</v>
      </c>
      <c r="I125" s="1">
        <v>0</v>
      </c>
      <c r="J125" s="1">
        <v>0</v>
      </c>
      <c r="K125" s="12">
        <v>925538</v>
      </c>
      <c r="L125" s="1">
        <v>0</v>
      </c>
      <c r="M125" s="12">
        <v>925538</v>
      </c>
      <c r="N125" s="1">
        <v>0</v>
      </c>
      <c r="O125" s="12">
        <v>925538</v>
      </c>
      <c r="P125" s="12">
        <v>1809000</v>
      </c>
      <c r="Q125" s="12">
        <f t="shared" si="8"/>
        <v>-883462</v>
      </c>
    </row>
    <row r="126" spans="1:17" s="2" customFormat="1" collapsed="1" x14ac:dyDescent="0.25">
      <c r="A126" s="2">
        <v>10</v>
      </c>
      <c r="B126" s="2">
        <v>11</v>
      </c>
      <c r="D126" s="2" t="s">
        <v>115</v>
      </c>
      <c r="E126" s="2">
        <v>0</v>
      </c>
      <c r="F126" s="2">
        <v>0</v>
      </c>
      <c r="G126" s="13">
        <v>-127500</v>
      </c>
      <c r="H126" s="13">
        <v>-127500</v>
      </c>
      <c r="I126" s="13">
        <v>24279954</v>
      </c>
      <c r="J126" s="2">
        <v>0</v>
      </c>
      <c r="K126" s="13">
        <v>28745747</v>
      </c>
      <c r="L126" s="2">
        <v>0</v>
      </c>
      <c r="M126" s="13">
        <v>53025701</v>
      </c>
      <c r="N126" s="2">
        <v>0</v>
      </c>
      <c r="O126" s="13">
        <v>52898201</v>
      </c>
      <c r="P126" s="13">
        <v>58227239</v>
      </c>
      <c r="Q126" s="13">
        <f>O126-P126</f>
        <v>-5329038</v>
      </c>
    </row>
    <row r="127" spans="1:17" hidden="1" outlineLevel="1" x14ac:dyDescent="0.25">
      <c r="A127" s="1">
        <v>101</v>
      </c>
      <c r="B127" s="1">
        <v>11</v>
      </c>
      <c r="C127" s="1">
        <v>1</v>
      </c>
      <c r="D127" s="1" t="s">
        <v>116</v>
      </c>
      <c r="E127" s="1">
        <v>0</v>
      </c>
      <c r="F127" s="1">
        <v>0</v>
      </c>
      <c r="G127" s="1">
        <v>0</v>
      </c>
      <c r="H127" s="1">
        <v>0</v>
      </c>
      <c r="I127" s="12">
        <v>939790</v>
      </c>
      <c r="J127" s="1">
        <v>0</v>
      </c>
      <c r="K127" s="12">
        <v>70680</v>
      </c>
      <c r="L127" s="1">
        <v>0</v>
      </c>
      <c r="M127" s="12">
        <v>1010470</v>
      </c>
      <c r="N127" s="1">
        <v>0</v>
      </c>
      <c r="O127" s="12">
        <v>1010470</v>
      </c>
      <c r="P127" s="12">
        <v>1433342</v>
      </c>
      <c r="Q127" s="12">
        <f t="shared" ref="Q127:Q135" si="9">O127-P127</f>
        <v>-422872</v>
      </c>
    </row>
    <row r="128" spans="1:17" hidden="1" outlineLevel="1" x14ac:dyDescent="0.25">
      <c r="A128" s="1">
        <v>102</v>
      </c>
      <c r="B128" s="1">
        <v>11</v>
      </c>
      <c r="C128" s="1">
        <v>2</v>
      </c>
      <c r="D128" s="1" t="s">
        <v>117</v>
      </c>
      <c r="E128" s="1">
        <v>0</v>
      </c>
      <c r="F128" s="1">
        <v>0</v>
      </c>
      <c r="G128" s="1">
        <v>0</v>
      </c>
      <c r="H128" s="1">
        <v>0</v>
      </c>
      <c r="I128" s="12">
        <v>11989808</v>
      </c>
      <c r="J128" s="1">
        <v>0</v>
      </c>
      <c r="K128" s="12">
        <v>4595475</v>
      </c>
      <c r="L128" s="1">
        <v>0</v>
      </c>
      <c r="M128" s="12">
        <v>16585283</v>
      </c>
      <c r="N128" s="1">
        <v>0</v>
      </c>
      <c r="O128" s="12">
        <v>16585283</v>
      </c>
      <c r="P128" s="12">
        <v>17278674</v>
      </c>
      <c r="Q128" s="12">
        <f t="shared" si="9"/>
        <v>-693391</v>
      </c>
    </row>
    <row r="129" spans="1:17" hidden="1" outlineLevel="1" x14ac:dyDescent="0.25">
      <c r="A129" s="1">
        <v>103</v>
      </c>
      <c r="B129" s="1">
        <v>11</v>
      </c>
      <c r="C129" s="1">
        <v>31</v>
      </c>
      <c r="D129" s="1" t="s">
        <v>118</v>
      </c>
      <c r="E129" s="1">
        <v>0</v>
      </c>
      <c r="F129" s="1">
        <v>0</v>
      </c>
      <c r="G129" s="1">
        <v>0</v>
      </c>
      <c r="H129" s="1">
        <v>0</v>
      </c>
      <c r="I129" s="12">
        <v>11350356</v>
      </c>
      <c r="J129" s="1">
        <v>0</v>
      </c>
      <c r="K129" s="12">
        <v>849335</v>
      </c>
      <c r="L129" s="1">
        <v>0</v>
      </c>
      <c r="M129" s="12">
        <v>12199691</v>
      </c>
      <c r="N129" s="1">
        <v>0</v>
      </c>
      <c r="O129" s="12">
        <v>12199691</v>
      </c>
      <c r="P129" s="12">
        <v>9852517</v>
      </c>
      <c r="Q129" s="12">
        <f t="shared" si="9"/>
        <v>2347174</v>
      </c>
    </row>
    <row r="130" spans="1:17" hidden="1" outlineLevel="1" x14ac:dyDescent="0.25">
      <c r="A130" s="1">
        <v>104</v>
      </c>
      <c r="B130" s="1">
        <v>11</v>
      </c>
      <c r="C130" s="1">
        <v>41</v>
      </c>
      <c r="D130" s="1" t="s">
        <v>119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2">
        <v>17159968</v>
      </c>
      <c r="L130" s="1">
        <v>0</v>
      </c>
      <c r="M130" s="12">
        <v>17159968</v>
      </c>
      <c r="N130" s="1">
        <v>0</v>
      </c>
      <c r="O130" s="12">
        <v>17159968</v>
      </c>
      <c r="P130" s="12">
        <v>23702706</v>
      </c>
      <c r="Q130" s="12">
        <f t="shared" si="9"/>
        <v>-6542738</v>
      </c>
    </row>
    <row r="131" spans="1:17" hidden="1" outlineLevel="1" x14ac:dyDescent="0.25">
      <c r="A131" s="1">
        <v>105</v>
      </c>
      <c r="B131" s="1">
        <v>11</v>
      </c>
      <c r="C131" s="1">
        <v>43</v>
      </c>
      <c r="D131" s="1" t="s">
        <v>120</v>
      </c>
      <c r="E131" s="1">
        <v>0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2">
        <v>4559706</v>
      </c>
      <c r="L131" s="1">
        <v>0</v>
      </c>
      <c r="M131" s="12">
        <v>4559706</v>
      </c>
      <c r="N131" s="1">
        <v>0</v>
      </c>
      <c r="O131" s="12">
        <v>4559706</v>
      </c>
      <c r="P131" s="12">
        <v>5325000</v>
      </c>
      <c r="Q131" s="12">
        <f t="shared" si="9"/>
        <v>-765294</v>
      </c>
    </row>
    <row r="132" spans="1:17" hidden="1" outlineLevel="1" x14ac:dyDescent="0.25">
      <c r="A132" s="1">
        <v>106</v>
      </c>
      <c r="B132" s="1">
        <v>11</v>
      </c>
      <c r="C132" s="1">
        <v>44</v>
      </c>
      <c r="D132" s="1" t="s">
        <v>121</v>
      </c>
      <c r="E132" s="1">
        <v>0</v>
      </c>
      <c r="F132" s="1">
        <v>0</v>
      </c>
      <c r="G132" s="12">
        <v>-127500</v>
      </c>
      <c r="H132" s="12">
        <v>-127500</v>
      </c>
      <c r="I132" s="1">
        <v>0</v>
      </c>
      <c r="J132" s="1">
        <v>0</v>
      </c>
      <c r="K132" s="12">
        <v>341760</v>
      </c>
      <c r="L132" s="1">
        <v>0</v>
      </c>
      <c r="M132" s="12">
        <v>341760</v>
      </c>
      <c r="N132" s="1">
        <v>0</v>
      </c>
      <c r="O132" s="12">
        <v>214260</v>
      </c>
      <c r="P132" s="1">
        <v>0</v>
      </c>
      <c r="Q132" s="12">
        <f t="shared" si="9"/>
        <v>214260</v>
      </c>
    </row>
    <row r="133" spans="1:17" hidden="1" outlineLevel="1" x14ac:dyDescent="0.25">
      <c r="A133" s="1">
        <v>107</v>
      </c>
      <c r="B133" s="1">
        <v>11</v>
      </c>
      <c r="C133" s="1">
        <v>61</v>
      </c>
      <c r="D133" s="1" t="s">
        <v>122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2">
        <v>1168823</v>
      </c>
      <c r="L133" s="1">
        <v>0</v>
      </c>
      <c r="M133" s="12">
        <v>1168823</v>
      </c>
      <c r="N133" s="1">
        <v>0</v>
      </c>
      <c r="O133" s="12">
        <v>1168823</v>
      </c>
      <c r="P133" s="12">
        <v>450000</v>
      </c>
      <c r="Q133" s="12">
        <f t="shared" si="9"/>
        <v>718823</v>
      </c>
    </row>
    <row r="134" spans="1:17" hidden="1" outlineLevel="1" x14ac:dyDescent="0.25">
      <c r="A134" s="1">
        <v>108</v>
      </c>
      <c r="B134" s="1">
        <v>11</v>
      </c>
      <c r="C134" s="1">
        <v>71</v>
      </c>
      <c r="D134" s="1" t="s">
        <v>123</v>
      </c>
      <c r="E134" s="1">
        <v>0</v>
      </c>
      <c r="F134" s="1">
        <v>0</v>
      </c>
      <c r="G134" s="1">
        <v>0</v>
      </c>
      <c r="H134" s="1">
        <v>0</v>
      </c>
      <c r="I134" s="1">
        <v>0</v>
      </c>
      <c r="J134" s="1">
        <v>0</v>
      </c>
      <c r="K134" s="1">
        <v>0</v>
      </c>
      <c r="L134" s="1">
        <v>0</v>
      </c>
      <c r="M134" s="1">
        <v>0</v>
      </c>
      <c r="N134" s="1">
        <v>0</v>
      </c>
      <c r="O134" s="1">
        <v>0</v>
      </c>
      <c r="P134" s="12">
        <v>-200000</v>
      </c>
      <c r="Q134" s="12">
        <f t="shared" si="9"/>
        <v>200000</v>
      </c>
    </row>
    <row r="135" spans="1:17" hidden="1" outlineLevel="1" x14ac:dyDescent="0.25">
      <c r="A135" s="1">
        <v>109</v>
      </c>
      <c r="B135" s="1">
        <v>11</v>
      </c>
      <c r="C135" s="1">
        <v>81</v>
      </c>
      <c r="D135" s="1" t="s">
        <v>124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">
        <v>0</v>
      </c>
      <c r="L135" s="1">
        <v>0</v>
      </c>
      <c r="M135" s="1">
        <v>0</v>
      </c>
      <c r="N135" s="1">
        <v>0</v>
      </c>
      <c r="O135" s="1">
        <v>0</v>
      </c>
      <c r="P135" s="12">
        <v>385000</v>
      </c>
      <c r="Q135" s="12">
        <f t="shared" si="9"/>
        <v>-385000</v>
      </c>
    </row>
    <row r="136" spans="1:17" s="2" customFormat="1" collapsed="1" x14ac:dyDescent="0.25">
      <c r="A136" s="2">
        <v>11</v>
      </c>
      <c r="B136" s="2">
        <v>13</v>
      </c>
      <c r="D136" s="2" t="s">
        <v>125</v>
      </c>
      <c r="E136" s="2">
        <v>0</v>
      </c>
      <c r="F136" s="2">
        <v>0</v>
      </c>
      <c r="G136" s="2">
        <v>0</v>
      </c>
      <c r="H136" s="2">
        <v>0</v>
      </c>
      <c r="I136" s="13">
        <v>1032784</v>
      </c>
      <c r="J136" s="2">
        <v>0</v>
      </c>
      <c r="K136" s="13">
        <v>2314204</v>
      </c>
      <c r="L136" s="2">
        <v>0</v>
      </c>
      <c r="M136" s="13">
        <v>3346988</v>
      </c>
      <c r="N136" s="2">
        <v>0</v>
      </c>
      <c r="O136" s="13">
        <v>3346988</v>
      </c>
      <c r="P136" s="13">
        <v>3544958</v>
      </c>
      <c r="Q136" s="13">
        <f>O136-P136</f>
        <v>-197970</v>
      </c>
    </row>
    <row r="137" spans="1:17" hidden="1" outlineLevel="1" x14ac:dyDescent="0.25">
      <c r="A137" s="1">
        <v>111</v>
      </c>
      <c r="B137" s="1">
        <v>13</v>
      </c>
      <c r="C137" s="1">
        <v>1</v>
      </c>
      <c r="D137" s="1" t="s">
        <v>126</v>
      </c>
      <c r="E137" s="1">
        <v>0</v>
      </c>
      <c r="F137" s="1">
        <v>0</v>
      </c>
      <c r="G137" s="1">
        <v>0</v>
      </c>
      <c r="H137" s="1">
        <v>0</v>
      </c>
      <c r="I137" s="12">
        <v>1032784</v>
      </c>
      <c r="J137" s="1">
        <v>0</v>
      </c>
      <c r="K137" s="12">
        <v>2282688</v>
      </c>
      <c r="L137" s="1">
        <v>0</v>
      </c>
      <c r="M137" s="12">
        <v>3315472</v>
      </c>
      <c r="N137" s="1">
        <v>0</v>
      </c>
      <c r="O137" s="12">
        <v>3315472</v>
      </c>
      <c r="P137" s="12">
        <v>3489958</v>
      </c>
      <c r="Q137" s="12">
        <f t="shared" ref="Q137:Q138" si="10">O137-P137</f>
        <v>-174486</v>
      </c>
    </row>
    <row r="138" spans="1:17" hidden="1" outlineLevel="1" x14ac:dyDescent="0.25">
      <c r="A138" s="1">
        <v>112</v>
      </c>
      <c r="B138" s="1">
        <v>13</v>
      </c>
      <c r="C138" s="1">
        <v>21</v>
      </c>
      <c r="D138" s="1" t="s">
        <v>127</v>
      </c>
      <c r="E138" s="1">
        <v>0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12">
        <v>31516</v>
      </c>
      <c r="L138" s="1">
        <v>0</v>
      </c>
      <c r="M138" s="12">
        <v>31516</v>
      </c>
      <c r="N138" s="1">
        <v>0</v>
      </c>
      <c r="O138" s="12">
        <v>31516</v>
      </c>
      <c r="P138" s="12">
        <v>55000</v>
      </c>
      <c r="Q138" s="12">
        <f t="shared" si="10"/>
        <v>-23484</v>
      </c>
    </row>
    <row r="139" spans="1:17" s="2" customFormat="1" collapsed="1" x14ac:dyDescent="0.25">
      <c r="A139" s="2">
        <v>12</v>
      </c>
      <c r="B139" s="2">
        <v>21</v>
      </c>
      <c r="D139" s="2" t="s">
        <v>128</v>
      </c>
      <c r="E139" s="2">
        <v>0</v>
      </c>
      <c r="F139" s="2">
        <v>0</v>
      </c>
      <c r="G139" s="13">
        <v>-43068142</v>
      </c>
      <c r="H139" s="13">
        <v>-43068142</v>
      </c>
      <c r="I139" s="13">
        <v>129407146</v>
      </c>
      <c r="J139" s="13">
        <v>47500002</v>
      </c>
      <c r="K139" s="13">
        <v>79728503</v>
      </c>
      <c r="L139" s="2">
        <v>0</v>
      </c>
      <c r="M139" s="13">
        <v>256635651</v>
      </c>
      <c r="N139" s="13">
        <v>4000</v>
      </c>
      <c r="O139" s="13">
        <v>213571509</v>
      </c>
      <c r="P139" s="13">
        <v>210664828</v>
      </c>
      <c r="Q139" s="13">
        <f>O139-P139</f>
        <v>2906681</v>
      </c>
    </row>
    <row r="140" spans="1:17" hidden="1" outlineLevel="1" x14ac:dyDescent="0.25">
      <c r="A140" s="1">
        <v>121</v>
      </c>
      <c r="B140" s="1">
        <v>21</v>
      </c>
      <c r="C140" s="1">
        <v>1</v>
      </c>
      <c r="D140" s="1" t="s">
        <v>129</v>
      </c>
      <c r="E140" s="1">
        <v>0</v>
      </c>
      <c r="F140" s="1">
        <v>0</v>
      </c>
      <c r="G140" s="1">
        <v>0</v>
      </c>
      <c r="H140" s="1">
        <v>0</v>
      </c>
      <c r="I140" s="12">
        <v>13890953</v>
      </c>
      <c r="J140" s="1">
        <v>0</v>
      </c>
      <c r="K140" s="12">
        <v>1577789</v>
      </c>
      <c r="L140" s="1">
        <v>0</v>
      </c>
      <c r="M140" s="12">
        <v>15468742</v>
      </c>
      <c r="N140" s="1">
        <v>0</v>
      </c>
      <c r="O140" s="12">
        <v>15468742</v>
      </c>
      <c r="P140" s="12">
        <v>15580912</v>
      </c>
      <c r="Q140" s="12">
        <f t="shared" ref="Q140:Q155" si="11">O140-P140</f>
        <v>-112170</v>
      </c>
    </row>
    <row r="141" spans="1:17" hidden="1" outlineLevel="1" x14ac:dyDescent="0.25">
      <c r="A141" s="1">
        <v>122</v>
      </c>
      <c r="B141" s="1">
        <v>21</v>
      </c>
      <c r="C141" s="1">
        <v>3</v>
      </c>
      <c r="D141" s="1" t="s">
        <v>130</v>
      </c>
      <c r="E141" s="1">
        <v>0</v>
      </c>
      <c r="F141" s="1">
        <v>0</v>
      </c>
      <c r="G141" s="1">
        <v>0</v>
      </c>
      <c r="H141" s="1">
        <v>0</v>
      </c>
      <c r="I141" s="12">
        <v>6748912</v>
      </c>
      <c r="J141" s="1">
        <v>0</v>
      </c>
      <c r="K141" s="12">
        <v>130080</v>
      </c>
      <c r="L141" s="1">
        <v>0</v>
      </c>
      <c r="M141" s="12">
        <v>6878992</v>
      </c>
      <c r="N141" s="1">
        <v>0</v>
      </c>
      <c r="O141" s="12">
        <v>6878992</v>
      </c>
      <c r="P141" s="12">
        <v>6713490</v>
      </c>
      <c r="Q141" s="12">
        <f t="shared" si="11"/>
        <v>165502</v>
      </c>
    </row>
    <row r="142" spans="1:17" hidden="1" outlineLevel="1" x14ac:dyDescent="0.25">
      <c r="A142" s="1">
        <v>123</v>
      </c>
      <c r="B142" s="1">
        <v>21</v>
      </c>
      <c r="C142" s="1">
        <v>7</v>
      </c>
      <c r="D142" s="1" t="s">
        <v>131</v>
      </c>
      <c r="E142" s="1">
        <v>0</v>
      </c>
      <c r="F142" s="1">
        <v>0</v>
      </c>
      <c r="G142" s="12">
        <v>-1600002</v>
      </c>
      <c r="H142" s="12">
        <v>-1600002</v>
      </c>
      <c r="I142" s="1">
        <v>0</v>
      </c>
      <c r="J142" s="1">
        <v>0</v>
      </c>
      <c r="K142" s="12">
        <v>5619819</v>
      </c>
      <c r="L142" s="1">
        <v>0</v>
      </c>
      <c r="M142" s="12">
        <v>5619819</v>
      </c>
      <c r="N142" s="1">
        <v>0</v>
      </c>
      <c r="O142" s="12">
        <v>4019817</v>
      </c>
      <c r="P142" s="12">
        <v>3599998</v>
      </c>
      <c r="Q142" s="12">
        <f t="shared" si="11"/>
        <v>419819</v>
      </c>
    </row>
    <row r="143" spans="1:17" hidden="1" outlineLevel="1" x14ac:dyDescent="0.25">
      <c r="A143" s="1">
        <v>124</v>
      </c>
      <c r="B143" s="1">
        <v>21</v>
      </c>
      <c r="C143" s="1">
        <v>8</v>
      </c>
      <c r="D143" s="1" t="s">
        <v>258</v>
      </c>
      <c r="E143" s="1">
        <v>0</v>
      </c>
      <c r="F143" s="1">
        <v>0</v>
      </c>
      <c r="G143" s="1">
        <v>0</v>
      </c>
      <c r="H143" s="1">
        <v>0</v>
      </c>
      <c r="I143" s="1">
        <v>0</v>
      </c>
      <c r="J143" s="1">
        <v>0</v>
      </c>
      <c r="K143" s="1">
        <v>0</v>
      </c>
      <c r="L143" s="1">
        <v>0</v>
      </c>
      <c r="M143" s="1">
        <v>0</v>
      </c>
      <c r="N143" s="1">
        <v>0</v>
      </c>
      <c r="O143" s="1">
        <v>0</v>
      </c>
      <c r="P143" s="1">
        <v>0</v>
      </c>
      <c r="Q143" s="12">
        <f t="shared" si="11"/>
        <v>0</v>
      </c>
    </row>
    <row r="144" spans="1:17" hidden="1" outlineLevel="1" x14ac:dyDescent="0.25">
      <c r="A144" s="1">
        <v>125</v>
      </c>
      <c r="B144" s="1">
        <v>21</v>
      </c>
      <c r="C144" s="1">
        <v>11</v>
      </c>
      <c r="D144" s="1" t="s">
        <v>132</v>
      </c>
      <c r="E144" s="1">
        <v>0</v>
      </c>
      <c r="F144" s="1">
        <v>0</v>
      </c>
      <c r="G144" s="12">
        <v>-4592000</v>
      </c>
      <c r="H144" s="12">
        <v>-4592000</v>
      </c>
      <c r="I144" s="12">
        <v>397418</v>
      </c>
      <c r="J144" s="1">
        <v>0</v>
      </c>
      <c r="K144" s="12">
        <v>758918</v>
      </c>
      <c r="L144" s="1">
        <v>0</v>
      </c>
      <c r="M144" s="12">
        <v>1156336</v>
      </c>
      <c r="N144" s="1">
        <v>0</v>
      </c>
      <c r="O144" s="12">
        <v>-3435664</v>
      </c>
      <c r="P144" s="12">
        <v>-3400000</v>
      </c>
      <c r="Q144" s="12">
        <f t="shared" si="11"/>
        <v>-35664</v>
      </c>
    </row>
    <row r="145" spans="1:17" hidden="1" outlineLevel="1" x14ac:dyDescent="0.25">
      <c r="A145" s="1">
        <v>126</v>
      </c>
      <c r="B145" s="1">
        <v>21</v>
      </c>
      <c r="C145" s="1">
        <v>41</v>
      </c>
      <c r="D145" s="1" t="s">
        <v>133</v>
      </c>
      <c r="E145" s="1">
        <v>0</v>
      </c>
      <c r="F145" s="1">
        <v>0</v>
      </c>
      <c r="G145" s="12">
        <v>-35806142</v>
      </c>
      <c r="H145" s="12">
        <v>-35806142</v>
      </c>
      <c r="I145" s="12">
        <v>50000179</v>
      </c>
      <c r="J145" s="1">
        <v>0</v>
      </c>
      <c r="K145" s="12">
        <v>30272564</v>
      </c>
      <c r="L145" s="1">
        <v>0</v>
      </c>
      <c r="M145" s="12">
        <v>80272743</v>
      </c>
      <c r="N145" s="12">
        <v>4000</v>
      </c>
      <c r="O145" s="12">
        <v>44470601</v>
      </c>
      <c r="P145" s="12">
        <v>48905867</v>
      </c>
      <c r="Q145" s="12">
        <f t="shared" si="11"/>
        <v>-4435266</v>
      </c>
    </row>
    <row r="146" spans="1:17" hidden="1" outlineLevel="1" x14ac:dyDescent="0.25">
      <c r="A146" s="1">
        <v>127</v>
      </c>
      <c r="B146" s="1">
        <v>21</v>
      </c>
      <c r="C146" s="1">
        <v>42</v>
      </c>
      <c r="D146" s="1" t="s">
        <v>134</v>
      </c>
      <c r="E146" s="1">
        <v>0</v>
      </c>
      <c r="F146" s="1">
        <v>0</v>
      </c>
      <c r="G146" s="12">
        <v>-1069998</v>
      </c>
      <c r="H146" s="12">
        <v>-1069998</v>
      </c>
      <c r="I146" s="12">
        <v>24726150</v>
      </c>
      <c r="J146" s="1">
        <v>0</v>
      </c>
      <c r="K146" s="12">
        <v>1936357</v>
      </c>
      <c r="L146" s="1">
        <v>0</v>
      </c>
      <c r="M146" s="12">
        <v>26662507</v>
      </c>
      <c r="N146" s="1">
        <v>0</v>
      </c>
      <c r="O146" s="12">
        <v>25592509</v>
      </c>
      <c r="P146" s="12">
        <v>26494315</v>
      </c>
      <c r="Q146" s="12">
        <f t="shared" si="11"/>
        <v>-901806</v>
      </c>
    </row>
    <row r="147" spans="1:17" hidden="1" outlineLevel="1" x14ac:dyDescent="0.25">
      <c r="A147" s="1">
        <v>128</v>
      </c>
      <c r="B147" s="1">
        <v>21</v>
      </c>
      <c r="C147" s="1">
        <v>43</v>
      </c>
      <c r="D147" s="1" t="s">
        <v>259</v>
      </c>
      <c r="E147" s="1">
        <v>0</v>
      </c>
      <c r="F147" s="1">
        <v>0</v>
      </c>
      <c r="G147" s="1">
        <v>0</v>
      </c>
      <c r="H147" s="1">
        <v>0</v>
      </c>
      <c r="I147" s="12">
        <v>21426397</v>
      </c>
      <c r="J147" s="1">
        <v>0</v>
      </c>
      <c r="K147" s="12">
        <v>20218471</v>
      </c>
      <c r="L147" s="1">
        <v>0</v>
      </c>
      <c r="M147" s="12">
        <v>41644868</v>
      </c>
      <c r="N147" s="1">
        <v>0</v>
      </c>
      <c r="O147" s="12">
        <v>41644868</v>
      </c>
      <c r="P147" s="12">
        <v>39407994</v>
      </c>
      <c r="Q147" s="12">
        <f t="shared" si="11"/>
        <v>2236874</v>
      </c>
    </row>
    <row r="148" spans="1:17" hidden="1" outlineLevel="1" x14ac:dyDescent="0.25">
      <c r="A148" s="1">
        <v>129</v>
      </c>
      <c r="B148" s="1">
        <v>21</v>
      </c>
      <c r="C148" s="1">
        <v>45</v>
      </c>
      <c r="D148" s="1" t="s">
        <v>260</v>
      </c>
      <c r="E148" s="1">
        <v>0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 s="12">
        <v>16872575</v>
      </c>
      <c r="L148" s="1">
        <v>0</v>
      </c>
      <c r="M148" s="12">
        <v>16872575</v>
      </c>
      <c r="N148" s="1">
        <v>0</v>
      </c>
      <c r="O148" s="12">
        <v>16872575</v>
      </c>
      <c r="P148" s="12">
        <v>16236000</v>
      </c>
      <c r="Q148" s="12">
        <f t="shared" si="11"/>
        <v>636575</v>
      </c>
    </row>
    <row r="149" spans="1:17" hidden="1" outlineLevel="1" x14ac:dyDescent="0.25">
      <c r="A149" s="1">
        <v>1210</v>
      </c>
      <c r="B149" s="1">
        <v>21</v>
      </c>
      <c r="C149" s="1">
        <v>53</v>
      </c>
      <c r="D149" s="1" t="s">
        <v>135</v>
      </c>
      <c r="E149" s="1">
        <v>0</v>
      </c>
      <c r="F149" s="1">
        <v>0</v>
      </c>
      <c r="G149" s="1">
        <v>0</v>
      </c>
      <c r="H149" s="1">
        <v>0</v>
      </c>
      <c r="I149" s="1">
        <v>0</v>
      </c>
      <c r="J149" s="1">
        <v>0</v>
      </c>
      <c r="K149" s="1">
        <v>0</v>
      </c>
      <c r="L149" s="1">
        <v>0</v>
      </c>
      <c r="M149" s="1">
        <v>0</v>
      </c>
      <c r="N149" s="1">
        <v>0</v>
      </c>
      <c r="O149" s="1">
        <v>0</v>
      </c>
      <c r="P149" s="1">
        <v>0</v>
      </c>
      <c r="Q149" s="12">
        <f t="shared" si="11"/>
        <v>0</v>
      </c>
    </row>
    <row r="150" spans="1:17" hidden="1" outlineLevel="1" x14ac:dyDescent="0.25">
      <c r="A150" s="1">
        <v>1211</v>
      </c>
      <c r="B150" s="1">
        <v>21</v>
      </c>
      <c r="C150" s="1">
        <v>61</v>
      </c>
      <c r="D150" s="1" t="s">
        <v>136</v>
      </c>
      <c r="E150" s="1">
        <v>0</v>
      </c>
      <c r="F150" s="1">
        <v>0</v>
      </c>
      <c r="G150" s="1">
        <v>0</v>
      </c>
      <c r="H150" s="1">
        <v>0</v>
      </c>
      <c r="I150" s="1">
        <v>0</v>
      </c>
      <c r="J150" s="1">
        <v>0</v>
      </c>
      <c r="K150" s="12">
        <v>523483</v>
      </c>
      <c r="L150" s="1">
        <v>0</v>
      </c>
      <c r="M150" s="12">
        <v>523483</v>
      </c>
      <c r="N150" s="1">
        <v>0</v>
      </c>
      <c r="O150" s="12">
        <v>523483</v>
      </c>
      <c r="P150" s="12">
        <v>524000</v>
      </c>
      <c r="Q150" s="12">
        <f t="shared" si="11"/>
        <v>-517</v>
      </c>
    </row>
    <row r="151" spans="1:17" hidden="1" outlineLevel="1" x14ac:dyDescent="0.25">
      <c r="A151" s="1">
        <v>1212</v>
      </c>
      <c r="B151" s="1">
        <v>21</v>
      </c>
      <c r="C151" s="1">
        <v>63</v>
      </c>
      <c r="D151" s="1" t="s">
        <v>137</v>
      </c>
      <c r="E151" s="1">
        <v>0</v>
      </c>
      <c r="F151" s="1">
        <v>0</v>
      </c>
      <c r="G151" s="1">
        <v>0</v>
      </c>
      <c r="H151" s="1">
        <v>0</v>
      </c>
      <c r="I151" s="1">
        <v>0</v>
      </c>
      <c r="J151" s="12">
        <v>47500002</v>
      </c>
      <c r="K151" s="1">
        <v>0</v>
      </c>
      <c r="L151" s="1">
        <v>0</v>
      </c>
      <c r="M151" s="12">
        <v>47500002</v>
      </c>
      <c r="N151" s="1">
        <v>0</v>
      </c>
      <c r="O151" s="12">
        <v>47500002</v>
      </c>
      <c r="P151" s="12">
        <v>47500002</v>
      </c>
      <c r="Q151" s="12">
        <f t="shared" si="11"/>
        <v>0</v>
      </c>
    </row>
    <row r="152" spans="1:17" hidden="1" outlineLevel="1" x14ac:dyDescent="0.25">
      <c r="A152" s="1">
        <v>1213</v>
      </c>
      <c r="B152" s="1">
        <v>21</v>
      </c>
      <c r="C152" s="1">
        <v>64</v>
      </c>
      <c r="D152" s="1" t="s">
        <v>138</v>
      </c>
      <c r="E152" s="1">
        <v>0</v>
      </c>
      <c r="F152" s="1">
        <v>0</v>
      </c>
      <c r="G152" s="1">
        <v>0</v>
      </c>
      <c r="H152" s="1">
        <v>0</v>
      </c>
      <c r="I152" s="12">
        <v>7500000</v>
      </c>
      <c r="J152" s="1">
        <v>0</v>
      </c>
      <c r="K152" s="1">
        <v>0</v>
      </c>
      <c r="L152" s="1">
        <v>0</v>
      </c>
      <c r="M152" s="12">
        <v>7500000</v>
      </c>
      <c r="N152" s="1">
        <v>0</v>
      </c>
      <c r="O152" s="12">
        <v>7500000</v>
      </c>
      <c r="P152" s="12">
        <v>7500000</v>
      </c>
      <c r="Q152" s="12">
        <f t="shared" si="11"/>
        <v>0</v>
      </c>
    </row>
    <row r="153" spans="1:17" hidden="1" outlineLevel="1" x14ac:dyDescent="0.25">
      <c r="A153" s="1">
        <v>1214</v>
      </c>
      <c r="B153" s="1">
        <v>21</v>
      </c>
      <c r="C153" s="1">
        <v>66</v>
      </c>
      <c r="D153" s="1" t="s">
        <v>261</v>
      </c>
      <c r="E153" s="1">
        <v>0</v>
      </c>
      <c r="F153" s="1">
        <v>0</v>
      </c>
      <c r="G153" s="1">
        <v>0</v>
      </c>
      <c r="H153" s="1">
        <v>0</v>
      </c>
      <c r="I153" s="12">
        <v>4717137</v>
      </c>
      <c r="J153" s="1">
        <v>0</v>
      </c>
      <c r="K153" s="12">
        <v>574265</v>
      </c>
      <c r="L153" s="1">
        <v>0</v>
      </c>
      <c r="M153" s="12">
        <v>5291402</v>
      </c>
      <c r="N153" s="1">
        <v>0</v>
      </c>
      <c r="O153" s="12">
        <v>5291402</v>
      </c>
      <c r="P153" s="1">
        <v>0</v>
      </c>
      <c r="Q153" s="12">
        <f t="shared" si="11"/>
        <v>5291402</v>
      </c>
    </row>
    <row r="154" spans="1:17" hidden="1" outlineLevel="1" x14ac:dyDescent="0.25">
      <c r="A154" s="1">
        <v>1215</v>
      </c>
      <c r="B154" s="1">
        <v>21</v>
      </c>
      <c r="C154" s="1">
        <v>71</v>
      </c>
      <c r="D154" s="1" t="s">
        <v>139</v>
      </c>
      <c r="E154" s="1">
        <v>0</v>
      </c>
      <c r="F154" s="1">
        <v>0</v>
      </c>
      <c r="G154" s="1">
        <v>0</v>
      </c>
      <c r="H154" s="1">
        <v>0</v>
      </c>
      <c r="I154" s="1">
        <v>0</v>
      </c>
      <c r="J154" s="1">
        <v>0</v>
      </c>
      <c r="K154" s="12">
        <v>864942</v>
      </c>
      <c r="L154" s="1">
        <v>0</v>
      </c>
      <c r="M154" s="12">
        <v>864942</v>
      </c>
      <c r="N154" s="1">
        <v>0</v>
      </c>
      <c r="O154" s="12">
        <v>864942</v>
      </c>
      <c r="P154" s="12">
        <v>1127250</v>
      </c>
      <c r="Q154" s="12">
        <f t="shared" si="11"/>
        <v>-262308</v>
      </c>
    </row>
    <row r="155" spans="1:17" hidden="1" outlineLevel="1" x14ac:dyDescent="0.25">
      <c r="A155" s="1">
        <v>1216</v>
      </c>
      <c r="B155" s="1">
        <v>21</v>
      </c>
      <c r="C155" s="1">
        <v>75</v>
      </c>
      <c r="D155" s="1" t="s">
        <v>140</v>
      </c>
      <c r="E155" s="1">
        <v>0</v>
      </c>
      <c r="F155" s="1">
        <v>0</v>
      </c>
      <c r="G155" s="1">
        <v>0</v>
      </c>
      <c r="H155" s="1">
        <v>0</v>
      </c>
      <c r="I155" s="1">
        <v>0</v>
      </c>
      <c r="J155" s="1">
        <v>0</v>
      </c>
      <c r="K155" s="12">
        <v>379240</v>
      </c>
      <c r="L155" s="1">
        <v>0</v>
      </c>
      <c r="M155" s="12">
        <v>379240</v>
      </c>
      <c r="N155" s="1">
        <v>0</v>
      </c>
      <c r="O155" s="12">
        <v>379240</v>
      </c>
      <c r="P155" s="12">
        <v>475000</v>
      </c>
      <c r="Q155" s="12">
        <f t="shared" si="11"/>
        <v>-95760</v>
      </c>
    </row>
    <row r="156" spans="1:17" s="2" customFormat="1" collapsed="1" x14ac:dyDescent="0.25">
      <c r="A156" s="2">
        <v>13</v>
      </c>
      <c r="B156" s="2">
        <v>28</v>
      </c>
      <c r="D156" s="2" t="s">
        <v>141</v>
      </c>
      <c r="E156" s="2">
        <v>0</v>
      </c>
      <c r="F156" s="2">
        <v>0</v>
      </c>
      <c r="G156" s="13">
        <v>-6833154</v>
      </c>
      <c r="H156" s="13">
        <v>-6833154</v>
      </c>
      <c r="I156" s="2">
        <v>0</v>
      </c>
      <c r="J156" s="2">
        <v>0</v>
      </c>
      <c r="K156" s="13">
        <v>273290</v>
      </c>
      <c r="L156" s="2">
        <v>0</v>
      </c>
      <c r="M156" s="13">
        <v>273290</v>
      </c>
      <c r="N156" s="13">
        <v>-188110298</v>
      </c>
      <c r="O156" s="13">
        <v>-194670162</v>
      </c>
      <c r="P156" s="13">
        <v>-212451494</v>
      </c>
      <c r="Q156" s="13">
        <f>O156-P156</f>
        <v>17781332</v>
      </c>
    </row>
    <row r="157" spans="1:17" hidden="1" outlineLevel="1" x14ac:dyDescent="0.25">
      <c r="A157" s="1">
        <v>131</v>
      </c>
      <c r="B157" s="1">
        <v>28</v>
      </c>
      <c r="C157" s="1">
        <v>1</v>
      </c>
      <c r="D157" s="1" t="s">
        <v>142</v>
      </c>
      <c r="E157" s="1">
        <v>0</v>
      </c>
      <c r="F157" s="1">
        <v>0</v>
      </c>
      <c r="G157" s="1">
        <v>0</v>
      </c>
      <c r="H157" s="1">
        <v>0</v>
      </c>
      <c r="I157" s="1">
        <v>0</v>
      </c>
      <c r="J157" s="1">
        <v>0</v>
      </c>
      <c r="K157" s="1">
        <v>208</v>
      </c>
      <c r="L157" s="1">
        <v>0</v>
      </c>
      <c r="M157" s="1">
        <v>208</v>
      </c>
      <c r="N157" s="12">
        <v>-8304079</v>
      </c>
      <c r="O157" s="12">
        <v>-8303871</v>
      </c>
      <c r="P157" s="12">
        <v>-6900000</v>
      </c>
      <c r="Q157" s="12">
        <f t="shared" ref="Q157:Q160" si="12">O157-P157</f>
        <v>-1403871</v>
      </c>
    </row>
    <row r="158" spans="1:17" hidden="1" outlineLevel="1" x14ac:dyDescent="0.25">
      <c r="A158" s="1">
        <v>132</v>
      </c>
      <c r="B158" s="1">
        <v>28</v>
      </c>
      <c r="C158" s="1">
        <v>2</v>
      </c>
      <c r="D158" s="1" t="s">
        <v>143</v>
      </c>
      <c r="E158" s="1">
        <v>0</v>
      </c>
      <c r="F158" s="1">
        <v>0</v>
      </c>
      <c r="G158" s="12">
        <v>-6833154</v>
      </c>
      <c r="H158" s="12">
        <v>-6833154</v>
      </c>
      <c r="I158" s="1">
        <v>0</v>
      </c>
      <c r="J158" s="1">
        <v>0</v>
      </c>
      <c r="K158" s="1">
        <v>0</v>
      </c>
      <c r="L158" s="1">
        <v>0</v>
      </c>
      <c r="M158" s="1">
        <v>0</v>
      </c>
      <c r="N158" s="12">
        <v>-8082498</v>
      </c>
      <c r="O158" s="12">
        <v>-14915652</v>
      </c>
      <c r="P158" s="12">
        <v>-10782498</v>
      </c>
      <c r="Q158" s="12">
        <f t="shared" si="12"/>
        <v>-4133154</v>
      </c>
    </row>
    <row r="159" spans="1:17" hidden="1" outlineLevel="1" x14ac:dyDescent="0.25">
      <c r="A159" s="1">
        <v>133</v>
      </c>
      <c r="B159" s="1">
        <v>28</v>
      </c>
      <c r="C159" s="1">
        <v>3</v>
      </c>
      <c r="D159" s="1" t="s">
        <v>144</v>
      </c>
      <c r="E159" s="1">
        <v>0</v>
      </c>
      <c r="F159" s="1">
        <v>0</v>
      </c>
      <c r="G159" s="1">
        <v>0</v>
      </c>
      <c r="H159" s="1">
        <v>0</v>
      </c>
      <c r="I159" s="1">
        <v>0</v>
      </c>
      <c r="J159" s="1">
        <v>0</v>
      </c>
      <c r="K159" s="1">
        <v>0</v>
      </c>
      <c r="L159" s="1">
        <v>0</v>
      </c>
      <c r="M159" s="1">
        <v>0</v>
      </c>
      <c r="N159" s="12">
        <v>-184071565</v>
      </c>
      <c r="O159" s="12">
        <v>-184071565</v>
      </c>
      <c r="P159" s="12">
        <v>-200898996</v>
      </c>
      <c r="Q159" s="12">
        <f t="shared" si="12"/>
        <v>16827431</v>
      </c>
    </row>
    <row r="160" spans="1:17" hidden="1" outlineLevel="1" x14ac:dyDescent="0.25">
      <c r="A160" s="1">
        <v>134</v>
      </c>
      <c r="B160" s="1">
        <v>28</v>
      </c>
      <c r="C160" s="1">
        <v>11</v>
      </c>
      <c r="D160" s="1" t="s">
        <v>145</v>
      </c>
      <c r="E160" s="1">
        <v>0</v>
      </c>
      <c r="F160" s="1">
        <v>0</v>
      </c>
      <c r="G160" s="1">
        <v>0</v>
      </c>
      <c r="H160" s="1">
        <v>0</v>
      </c>
      <c r="I160" s="1">
        <v>0</v>
      </c>
      <c r="J160" s="1">
        <v>0</v>
      </c>
      <c r="K160" s="12">
        <v>273082</v>
      </c>
      <c r="L160" s="1">
        <v>0</v>
      </c>
      <c r="M160" s="12">
        <v>273082</v>
      </c>
      <c r="N160" s="12">
        <v>12347844</v>
      </c>
      <c r="O160" s="12">
        <v>12620926</v>
      </c>
      <c r="P160" s="12">
        <v>6130000</v>
      </c>
      <c r="Q160" s="12">
        <f t="shared" si="12"/>
        <v>6490926</v>
      </c>
    </row>
    <row r="161" spans="1:17" s="2" customFormat="1" collapsed="1" x14ac:dyDescent="0.25">
      <c r="A161" s="2">
        <v>14</v>
      </c>
      <c r="B161" s="2">
        <v>31</v>
      </c>
      <c r="D161" s="2" t="s">
        <v>146</v>
      </c>
      <c r="E161" s="2">
        <v>0</v>
      </c>
      <c r="F161" s="2">
        <v>0</v>
      </c>
      <c r="G161" s="13">
        <v>-677347156</v>
      </c>
      <c r="H161" s="13">
        <v>-677347156</v>
      </c>
      <c r="I161" s="13">
        <v>8765009</v>
      </c>
      <c r="J161" s="2">
        <v>0</v>
      </c>
      <c r="K161" s="13">
        <v>204557873</v>
      </c>
      <c r="L161" s="13">
        <v>113044062</v>
      </c>
      <c r="M161" s="13">
        <v>326366944</v>
      </c>
      <c r="N161" s="13">
        <v>438050005</v>
      </c>
      <c r="O161" s="13">
        <v>87069793</v>
      </c>
      <c r="P161" s="13">
        <v>157096237</v>
      </c>
      <c r="Q161" s="13">
        <f>O161-P161</f>
        <v>-70026444</v>
      </c>
    </row>
    <row r="162" spans="1:17" hidden="1" outlineLevel="1" x14ac:dyDescent="0.25">
      <c r="A162" s="1">
        <v>141</v>
      </c>
      <c r="B162" s="1">
        <v>31</v>
      </c>
      <c r="C162" s="1">
        <v>1</v>
      </c>
      <c r="D162" s="1" t="s">
        <v>147</v>
      </c>
      <c r="E162" s="1">
        <v>0</v>
      </c>
      <c r="F162" s="1">
        <v>0</v>
      </c>
      <c r="G162" s="12">
        <v>-53765156</v>
      </c>
      <c r="H162" s="12">
        <v>-53765156</v>
      </c>
      <c r="I162" s="1">
        <v>0</v>
      </c>
      <c r="J162" s="1">
        <v>0</v>
      </c>
      <c r="K162" s="12">
        <v>334800</v>
      </c>
      <c r="L162" s="1">
        <v>0</v>
      </c>
      <c r="M162" s="12">
        <v>334800</v>
      </c>
      <c r="N162" s="1">
        <v>0</v>
      </c>
      <c r="O162" s="12">
        <v>-53430356</v>
      </c>
      <c r="P162" s="12">
        <v>-10000000</v>
      </c>
      <c r="Q162" s="12">
        <f t="shared" ref="Q162:Q203" si="13">O162-P162</f>
        <v>-43430356</v>
      </c>
    </row>
    <row r="163" spans="1:17" hidden="1" outlineLevel="1" x14ac:dyDescent="0.25">
      <c r="A163" s="1">
        <v>142</v>
      </c>
      <c r="B163" s="1">
        <v>31</v>
      </c>
      <c r="C163" s="1">
        <v>2</v>
      </c>
      <c r="D163" s="1" t="s">
        <v>148</v>
      </c>
      <c r="E163" s="1">
        <v>0</v>
      </c>
      <c r="F163" s="1">
        <v>0</v>
      </c>
      <c r="G163" s="12">
        <v>-349998</v>
      </c>
      <c r="H163" s="12">
        <v>-349998</v>
      </c>
      <c r="I163" s="12">
        <v>8765009</v>
      </c>
      <c r="J163" s="1">
        <v>0</v>
      </c>
      <c r="K163" s="12">
        <v>5477646</v>
      </c>
      <c r="L163" s="1">
        <v>0</v>
      </c>
      <c r="M163" s="12">
        <v>14242655</v>
      </c>
      <c r="N163" s="1">
        <v>0</v>
      </c>
      <c r="O163" s="12">
        <v>13892657</v>
      </c>
      <c r="P163" s="12">
        <v>10719163</v>
      </c>
      <c r="Q163" s="12">
        <f t="shared" si="13"/>
        <v>3173494</v>
      </c>
    </row>
    <row r="164" spans="1:17" hidden="1" outlineLevel="1" x14ac:dyDescent="0.25">
      <c r="A164" s="1">
        <v>143</v>
      </c>
      <c r="B164" s="1">
        <v>31</v>
      </c>
      <c r="C164" s="1">
        <v>7</v>
      </c>
      <c r="D164" s="1" t="s">
        <v>262</v>
      </c>
      <c r="E164" s="1">
        <v>0</v>
      </c>
      <c r="F164" s="1">
        <v>0</v>
      </c>
      <c r="G164" s="1">
        <v>0</v>
      </c>
      <c r="H164" s="1">
        <v>0</v>
      </c>
      <c r="I164" s="1">
        <v>0</v>
      </c>
      <c r="J164" s="1">
        <v>0</v>
      </c>
      <c r="K164" s="12">
        <v>1471562</v>
      </c>
      <c r="L164" s="1">
        <v>0</v>
      </c>
      <c r="M164" s="12">
        <v>1471562</v>
      </c>
      <c r="N164" s="1">
        <v>0</v>
      </c>
      <c r="O164" s="12">
        <v>1471562</v>
      </c>
      <c r="P164" s="1">
        <v>0</v>
      </c>
      <c r="Q164" s="12">
        <f t="shared" si="13"/>
        <v>1471562</v>
      </c>
    </row>
    <row r="165" spans="1:17" hidden="1" outlineLevel="1" x14ac:dyDescent="0.25">
      <c r="A165" s="1">
        <v>144</v>
      </c>
      <c r="B165" s="1">
        <v>31</v>
      </c>
      <c r="C165" s="1">
        <v>9</v>
      </c>
      <c r="D165" s="1" t="s">
        <v>149</v>
      </c>
      <c r="E165" s="1">
        <v>0</v>
      </c>
      <c r="F165" s="1">
        <v>0</v>
      </c>
      <c r="G165" s="12">
        <v>-27415788</v>
      </c>
      <c r="H165" s="12">
        <v>-27415788</v>
      </c>
      <c r="I165" s="1">
        <v>0</v>
      </c>
      <c r="J165" s="1">
        <v>0</v>
      </c>
      <c r="K165" s="1">
        <v>0</v>
      </c>
      <c r="L165" s="12">
        <v>11915802</v>
      </c>
      <c r="M165" s="12">
        <v>11915802</v>
      </c>
      <c r="N165" s="1">
        <v>0</v>
      </c>
      <c r="O165" s="12">
        <v>-15499986</v>
      </c>
      <c r="P165" s="12">
        <v>-15499985</v>
      </c>
      <c r="Q165" s="12">
        <f t="shared" si="13"/>
        <v>-1</v>
      </c>
    </row>
    <row r="166" spans="1:17" hidden="1" outlineLevel="1" x14ac:dyDescent="0.25">
      <c r="A166" s="1">
        <v>145</v>
      </c>
      <c r="B166" s="1">
        <v>31</v>
      </c>
      <c r="C166" s="1">
        <v>11</v>
      </c>
      <c r="D166" s="1" t="s">
        <v>48</v>
      </c>
      <c r="E166" s="1">
        <v>0</v>
      </c>
      <c r="F166" s="1">
        <v>0</v>
      </c>
      <c r="G166" s="12">
        <v>-70614012</v>
      </c>
      <c r="H166" s="12">
        <v>-70614012</v>
      </c>
      <c r="I166" s="1">
        <v>0</v>
      </c>
      <c r="J166" s="1">
        <v>0</v>
      </c>
      <c r="K166" s="12">
        <v>24700331</v>
      </c>
      <c r="L166" s="12">
        <v>9799980</v>
      </c>
      <c r="M166" s="12">
        <v>34500311</v>
      </c>
      <c r="N166" s="1">
        <v>0</v>
      </c>
      <c r="O166" s="12">
        <v>-36113701</v>
      </c>
      <c r="P166" s="12">
        <v>-38023868</v>
      </c>
      <c r="Q166" s="12">
        <f t="shared" si="13"/>
        <v>1910167</v>
      </c>
    </row>
    <row r="167" spans="1:17" hidden="1" outlineLevel="1" x14ac:dyDescent="0.25">
      <c r="A167" s="1">
        <v>146</v>
      </c>
      <c r="B167" s="1">
        <v>31</v>
      </c>
      <c r="C167" s="1">
        <v>13</v>
      </c>
      <c r="D167" s="1" t="s">
        <v>50</v>
      </c>
      <c r="E167" s="1">
        <v>0</v>
      </c>
      <c r="F167" s="1">
        <v>0</v>
      </c>
      <c r="G167" s="12">
        <v>-103152768</v>
      </c>
      <c r="H167" s="12">
        <v>-103152768</v>
      </c>
      <c r="I167" s="1">
        <v>0</v>
      </c>
      <c r="J167" s="1">
        <v>0</v>
      </c>
      <c r="K167" s="12">
        <v>27749265</v>
      </c>
      <c r="L167" s="12">
        <v>16646658</v>
      </c>
      <c r="M167" s="12">
        <v>44395923</v>
      </c>
      <c r="N167" s="1">
        <v>0</v>
      </c>
      <c r="O167" s="12">
        <v>-58756845</v>
      </c>
      <c r="P167" s="12">
        <v>-59338869</v>
      </c>
      <c r="Q167" s="12">
        <f t="shared" si="13"/>
        <v>582024</v>
      </c>
    </row>
    <row r="168" spans="1:17" hidden="1" outlineLevel="1" x14ac:dyDescent="0.25">
      <c r="A168" s="1">
        <v>147</v>
      </c>
      <c r="B168" s="1">
        <v>31</v>
      </c>
      <c r="C168" s="1">
        <v>14</v>
      </c>
      <c r="D168" s="1" t="s">
        <v>150</v>
      </c>
      <c r="E168" s="1">
        <v>0</v>
      </c>
      <c r="F168" s="1">
        <v>0</v>
      </c>
      <c r="G168" s="1">
        <v>0</v>
      </c>
      <c r="H168" s="1">
        <v>0</v>
      </c>
      <c r="I168" s="1">
        <v>0</v>
      </c>
      <c r="J168" s="1">
        <v>0</v>
      </c>
      <c r="K168" s="12">
        <v>614089</v>
      </c>
      <c r="L168" s="1">
        <v>0</v>
      </c>
      <c r="M168" s="12">
        <v>614089</v>
      </c>
      <c r="N168" s="1">
        <v>0</v>
      </c>
      <c r="O168" s="12">
        <v>614089</v>
      </c>
      <c r="P168" s="12">
        <v>613752</v>
      </c>
      <c r="Q168" s="12">
        <f t="shared" si="13"/>
        <v>337</v>
      </c>
    </row>
    <row r="169" spans="1:17" hidden="1" outlineLevel="1" x14ac:dyDescent="0.25">
      <c r="A169" s="1">
        <v>148</v>
      </c>
      <c r="B169" s="1">
        <v>31</v>
      </c>
      <c r="C169" s="1">
        <v>15</v>
      </c>
      <c r="D169" s="1" t="s">
        <v>251</v>
      </c>
      <c r="E169" s="1">
        <v>0</v>
      </c>
      <c r="F169" s="1">
        <v>0</v>
      </c>
      <c r="G169" s="1">
        <v>0</v>
      </c>
      <c r="H169" s="1">
        <v>0</v>
      </c>
      <c r="I169" s="1">
        <v>0</v>
      </c>
      <c r="J169" s="1">
        <v>0</v>
      </c>
      <c r="K169" s="12">
        <v>862096</v>
      </c>
      <c r="L169" s="1">
        <v>0</v>
      </c>
      <c r="M169" s="12">
        <v>862096</v>
      </c>
      <c r="N169" s="1">
        <v>0</v>
      </c>
      <c r="O169" s="12">
        <v>862096</v>
      </c>
      <c r="P169" s="1">
        <v>0</v>
      </c>
      <c r="Q169" s="12">
        <f t="shared" si="13"/>
        <v>862096</v>
      </c>
    </row>
    <row r="170" spans="1:17" hidden="1" outlineLevel="1" x14ac:dyDescent="0.25">
      <c r="A170" s="1">
        <v>149</v>
      </c>
      <c r="B170" s="1">
        <v>31</v>
      </c>
      <c r="C170" s="1">
        <v>16</v>
      </c>
      <c r="D170" s="1" t="s">
        <v>151</v>
      </c>
      <c r="E170" s="1">
        <v>0</v>
      </c>
      <c r="F170" s="1">
        <v>0</v>
      </c>
      <c r="G170" s="12">
        <v>-9421728</v>
      </c>
      <c r="H170" s="12">
        <v>-9421728</v>
      </c>
      <c r="I170" s="1">
        <v>0</v>
      </c>
      <c r="J170" s="1">
        <v>0</v>
      </c>
      <c r="K170" s="12">
        <v>1001359</v>
      </c>
      <c r="L170" s="12">
        <v>7111794</v>
      </c>
      <c r="M170" s="12">
        <v>8113153</v>
      </c>
      <c r="N170" s="1">
        <v>0</v>
      </c>
      <c r="O170" s="12">
        <v>-1308575</v>
      </c>
      <c r="P170" s="12">
        <v>2597966</v>
      </c>
      <c r="Q170" s="12">
        <f t="shared" si="13"/>
        <v>-3906541</v>
      </c>
    </row>
    <row r="171" spans="1:17" hidden="1" outlineLevel="1" x14ac:dyDescent="0.25">
      <c r="A171" s="1">
        <v>1410</v>
      </c>
      <c r="B171" s="1">
        <v>31</v>
      </c>
      <c r="C171" s="1">
        <v>17</v>
      </c>
      <c r="D171" s="1" t="s">
        <v>152</v>
      </c>
      <c r="E171" s="1">
        <v>0</v>
      </c>
      <c r="F171" s="1">
        <v>0</v>
      </c>
      <c r="G171" s="12">
        <v>-13291698</v>
      </c>
      <c r="H171" s="12">
        <v>-13291698</v>
      </c>
      <c r="I171" s="1">
        <v>0</v>
      </c>
      <c r="J171" s="1">
        <v>0</v>
      </c>
      <c r="K171" s="12">
        <v>2303402</v>
      </c>
      <c r="L171" s="1">
        <v>0</v>
      </c>
      <c r="M171" s="12">
        <v>2303402</v>
      </c>
      <c r="N171" s="1">
        <v>0</v>
      </c>
      <c r="O171" s="12">
        <v>-10988296</v>
      </c>
      <c r="P171" s="12">
        <v>-13291698</v>
      </c>
      <c r="Q171" s="12">
        <f t="shared" si="13"/>
        <v>2303402</v>
      </c>
    </row>
    <row r="172" spans="1:17" hidden="1" outlineLevel="1" x14ac:dyDescent="0.25">
      <c r="A172" s="1">
        <v>1411</v>
      </c>
      <c r="B172" s="1">
        <v>31</v>
      </c>
      <c r="C172" s="1">
        <v>18</v>
      </c>
      <c r="D172" s="1" t="s">
        <v>56</v>
      </c>
      <c r="E172" s="1">
        <v>0</v>
      </c>
      <c r="F172" s="1">
        <v>0</v>
      </c>
      <c r="G172" s="12">
        <v>-7387908</v>
      </c>
      <c r="H172" s="12">
        <v>-7387908</v>
      </c>
      <c r="I172" s="1">
        <v>0</v>
      </c>
      <c r="J172" s="1">
        <v>0</v>
      </c>
      <c r="K172" s="1">
        <v>0</v>
      </c>
      <c r="L172" s="12">
        <v>1806972</v>
      </c>
      <c r="M172" s="12">
        <v>1806972</v>
      </c>
      <c r="N172" s="1">
        <v>0</v>
      </c>
      <c r="O172" s="12">
        <v>-5580936</v>
      </c>
      <c r="P172" s="12">
        <v>-5580941</v>
      </c>
      <c r="Q172" s="12">
        <f t="shared" si="13"/>
        <v>5</v>
      </c>
    </row>
    <row r="173" spans="1:17" hidden="1" outlineLevel="1" x14ac:dyDescent="0.25">
      <c r="A173" s="1">
        <v>1412</v>
      </c>
      <c r="B173" s="1">
        <v>31</v>
      </c>
      <c r="C173" s="1">
        <v>19</v>
      </c>
      <c r="D173" s="1" t="s">
        <v>153</v>
      </c>
      <c r="E173" s="1">
        <v>0</v>
      </c>
      <c r="F173" s="1">
        <v>0</v>
      </c>
      <c r="G173" s="12">
        <v>-54494418</v>
      </c>
      <c r="H173" s="12">
        <v>-54494418</v>
      </c>
      <c r="I173" s="1">
        <v>0</v>
      </c>
      <c r="J173" s="1">
        <v>0</v>
      </c>
      <c r="K173" s="12">
        <v>9953172</v>
      </c>
      <c r="L173" s="12">
        <v>12726786</v>
      </c>
      <c r="M173" s="12">
        <v>22679958</v>
      </c>
      <c r="N173" s="1">
        <v>0</v>
      </c>
      <c r="O173" s="12">
        <v>-31814460</v>
      </c>
      <c r="P173" s="12">
        <v>-30504189</v>
      </c>
      <c r="Q173" s="12">
        <f t="shared" si="13"/>
        <v>-1310271</v>
      </c>
    </row>
    <row r="174" spans="1:17" hidden="1" outlineLevel="1" x14ac:dyDescent="0.25">
      <c r="A174" s="1">
        <v>1413</v>
      </c>
      <c r="B174" s="1">
        <v>31</v>
      </c>
      <c r="C174" s="1">
        <v>20</v>
      </c>
      <c r="D174" s="1" t="s">
        <v>57</v>
      </c>
      <c r="E174" s="1">
        <v>0</v>
      </c>
      <c r="F174" s="1">
        <v>0</v>
      </c>
      <c r="G174" s="12">
        <v>-14253414</v>
      </c>
      <c r="H174" s="12">
        <v>-14253414</v>
      </c>
      <c r="I174" s="1">
        <v>0</v>
      </c>
      <c r="J174" s="1">
        <v>0</v>
      </c>
      <c r="K174" s="12">
        <v>200000</v>
      </c>
      <c r="L174" s="12">
        <v>6520764</v>
      </c>
      <c r="M174" s="12">
        <v>6720764</v>
      </c>
      <c r="N174" s="1">
        <v>0</v>
      </c>
      <c r="O174" s="12">
        <v>-7532650</v>
      </c>
      <c r="P174" s="12">
        <v>-7732650</v>
      </c>
      <c r="Q174" s="12">
        <f t="shared" si="13"/>
        <v>200000</v>
      </c>
    </row>
    <row r="175" spans="1:17" hidden="1" outlineLevel="1" x14ac:dyDescent="0.25">
      <c r="A175" s="1">
        <v>1414</v>
      </c>
      <c r="B175" s="1">
        <v>31</v>
      </c>
      <c r="C175" s="1">
        <v>21</v>
      </c>
      <c r="D175" s="1" t="s">
        <v>81</v>
      </c>
      <c r="E175" s="1">
        <v>0</v>
      </c>
      <c r="F175" s="1">
        <v>0</v>
      </c>
      <c r="G175" s="12">
        <v>-76276308</v>
      </c>
      <c r="H175" s="12">
        <v>-76276308</v>
      </c>
      <c r="I175" s="1">
        <v>0</v>
      </c>
      <c r="J175" s="1">
        <v>0</v>
      </c>
      <c r="K175" s="12">
        <v>28553316</v>
      </c>
      <c r="L175" s="12">
        <v>12807222</v>
      </c>
      <c r="M175" s="12">
        <v>41360538</v>
      </c>
      <c r="N175" s="1">
        <v>0</v>
      </c>
      <c r="O175" s="12">
        <v>-34915770</v>
      </c>
      <c r="P175" s="12">
        <v>-41416156</v>
      </c>
      <c r="Q175" s="12">
        <f t="shared" si="13"/>
        <v>6500386</v>
      </c>
    </row>
    <row r="176" spans="1:17" hidden="1" outlineLevel="1" x14ac:dyDescent="0.25">
      <c r="A176" s="1">
        <v>1415</v>
      </c>
      <c r="B176" s="1">
        <v>31</v>
      </c>
      <c r="C176" s="1">
        <v>22</v>
      </c>
      <c r="D176" s="1" t="s">
        <v>154</v>
      </c>
      <c r="E176" s="1">
        <v>0</v>
      </c>
      <c r="F176" s="1">
        <v>0</v>
      </c>
      <c r="G176" s="12">
        <v>-12728352</v>
      </c>
      <c r="H176" s="12">
        <v>-12728352</v>
      </c>
      <c r="I176" s="1">
        <v>0</v>
      </c>
      <c r="J176" s="1">
        <v>0</v>
      </c>
      <c r="K176" s="1">
        <v>0</v>
      </c>
      <c r="L176" s="12">
        <v>3501114</v>
      </c>
      <c r="M176" s="12">
        <v>3501114</v>
      </c>
      <c r="N176" s="1">
        <v>0</v>
      </c>
      <c r="O176" s="12">
        <v>-9227238</v>
      </c>
      <c r="P176" s="12">
        <v>-8200131</v>
      </c>
      <c r="Q176" s="12">
        <f t="shared" si="13"/>
        <v>-1027107</v>
      </c>
    </row>
    <row r="177" spans="1:17" hidden="1" outlineLevel="1" x14ac:dyDescent="0.25">
      <c r="A177" s="1">
        <v>1416</v>
      </c>
      <c r="B177" s="1">
        <v>31</v>
      </c>
      <c r="C177" s="1">
        <v>25</v>
      </c>
      <c r="D177" s="1" t="s">
        <v>155</v>
      </c>
      <c r="E177" s="1">
        <v>0</v>
      </c>
      <c r="F177" s="1">
        <v>0</v>
      </c>
      <c r="G177" s="12">
        <v>-69674466</v>
      </c>
      <c r="H177" s="12">
        <v>-69674466</v>
      </c>
      <c r="I177" s="1">
        <v>0</v>
      </c>
      <c r="J177" s="1">
        <v>0</v>
      </c>
      <c r="K177" s="12">
        <v>19389468</v>
      </c>
      <c r="L177" s="1">
        <v>0</v>
      </c>
      <c r="M177" s="12">
        <v>19389468</v>
      </c>
      <c r="N177" s="1">
        <v>0</v>
      </c>
      <c r="O177" s="12">
        <v>-50284998</v>
      </c>
      <c r="P177" s="12">
        <v>-39149346</v>
      </c>
      <c r="Q177" s="12">
        <f t="shared" si="13"/>
        <v>-11135652</v>
      </c>
    </row>
    <row r="178" spans="1:17" hidden="1" outlineLevel="1" x14ac:dyDescent="0.25">
      <c r="A178" s="1">
        <v>1417</v>
      </c>
      <c r="B178" s="1">
        <v>31</v>
      </c>
      <c r="C178" s="1">
        <v>31</v>
      </c>
      <c r="D178" s="1" t="s">
        <v>156</v>
      </c>
      <c r="E178" s="1">
        <v>0</v>
      </c>
      <c r="F178" s="1">
        <v>0</v>
      </c>
      <c r="G178" s="12">
        <v>-391878</v>
      </c>
      <c r="H178" s="12">
        <v>-391878</v>
      </c>
      <c r="I178" s="1">
        <v>0</v>
      </c>
      <c r="J178" s="1">
        <v>0</v>
      </c>
      <c r="K178" s="12">
        <v>140471</v>
      </c>
      <c r="L178" s="12">
        <v>56262</v>
      </c>
      <c r="M178" s="12">
        <v>196733</v>
      </c>
      <c r="N178" s="1">
        <v>0</v>
      </c>
      <c r="O178" s="12">
        <v>-195145</v>
      </c>
      <c r="P178" s="12">
        <v>816899</v>
      </c>
      <c r="Q178" s="12">
        <f t="shared" si="13"/>
        <v>-1012044</v>
      </c>
    </row>
    <row r="179" spans="1:17" hidden="1" outlineLevel="1" x14ac:dyDescent="0.25">
      <c r="A179" s="1">
        <v>1418</v>
      </c>
      <c r="B179" s="1">
        <v>31</v>
      </c>
      <c r="C179" s="1">
        <v>32</v>
      </c>
      <c r="D179" s="1" t="s">
        <v>39</v>
      </c>
      <c r="E179" s="1">
        <v>0</v>
      </c>
      <c r="F179" s="1">
        <v>0</v>
      </c>
      <c r="G179" s="12">
        <v>-8361060</v>
      </c>
      <c r="H179" s="12">
        <v>-8361060</v>
      </c>
      <c r="I179" s="1">
        <v>0</v>
      </c>
      <c r="J179" s="1">
        <v>0</v>
      </c>
      <c r="K179" s="12">
        <v>2465421</v>
      </c>
      <c r="L179" s="12">
        <v>756588</v>
      </c>
      <c r="M179" s="12">
        <v>3222009</v>
      </c>
      <c r="N179" s="1">
        <v>0</v>
      </c>
      <c r="O179" s="12">
        <v>-5139051</v>
      </c>
      <c r="P179" s="12">
        <v>-4340876</v>
      </c>
      <c r="Q179" s="12">
        <f t="shared" si="13"/>
        <v>-798175</v>
      </c>
    </row>
    <row r="180" spans="1:17" hidden="1" outlineLevel="1" x14ac:dyDescent="0.25">
      <c r="A180" s="1">
        <v>1419</v>
      </c>
      <c r="B180" s="1">
        <v>31</v>
      </c>
      <c r="C180" s="1">
        <v>33</v>
      </c>
      <c r="D180" s="1" t="s">
        <v>40</v>
      </c>
      <c r="E180" s="1">
        <v>0</v>
      </c>
      <c r="F180" s="1">
        <v>0</v>
      </c>
      <c r="G180" s="12">
        <v>-8774952</v>
      </c>
      <c r="H180" s="12">
        <v>-8774952</v>
      </c>
      <c r="I180" s="1">
        <v>0</v>
      </c>
      <c r="J180" s="1">
        <v>0</v>
      </c>
      <c r="K180" s="12">
        <v>2339237</v>
      </c>
      <c r="L180" s="12">
        <v>1415880</v>
      </c>
      <c r="M180" s="12">
        <v>3755117</v>
      </c>
      <c r="N180" s="1">
        <v>0</v>
      </c>
      <c r="O180" s="12">
        <v>-5019835</v>
      </c>
      <c r="P180" s="12">
        <v>-4472310</v>
      </c>
      <c r="Q180" s="12">
        <f t="shared" si="13"/>
        <v>-547525</v>
      </c>
    </row>
    <row r="181" spans="1:17" hidden="1" outlineLevel="1" x14ac:dyDescent="0.25">
      <c r="A181" s="1">
        <v>1420</v>
      </c>
      <c r="B181" s="1">
        <v>31</v>
      </c>
      <c r="C181" s="1">
        <v>34</v>
      </c>
      <c r="D181" s="1" t="s">
        <v>157</v>
      </c>
      <c r="E181" s="1">
        <v>0</v>
      </c>
      <c r="F181" s="1">
        <v>0</v>
      </c>
      <c r="G181" s="12">
        <v>-12996510</v>
      </c>
      <c r="H181" s="12">
        <v>-12996510</v>
      </c>
      <c r="I181" s="1">
        <v>0</v>
      </c>
      <c r="J181" s="1">
        <v>0</v>
      </c>
      <c r="K181" s="12">
        <v>2522585</v>
      </c>
      <c r="L181" s="12">
        <v>1918452</v>
      </c>
      <c r="M181" s="12">
        <v>4441037</v>
      </c>
      <c r="N181" s="1">
        <v>0</v>
      </c>
      <c r="O181" s="12">
        <v>-8555473</v>
      </c>
      <c r="P181" s="12">
        <v>-7746321</v>
      </c>
      <c r="Q181" s="12">
        <f t="shared" si="13"/>
        <v>-809152</v>
      </c>
    </row>
    <row r="182" spans="1:17" hidden="1" outlineLevel="1" x14ac:dyDescent="0.25">
      <c r="A182" s="1">
        <v>1421</v>
      </c>
      <c r="B182" s="1">
        <v>31</v>
      </c>
      <c r="C182" s="1">
        <v>36</v>
      </c>
      <c r="D182" s="1" t="s">
        <v>42</v>
      </c>
      <c r="E182" s="1">
        <v>0</v>
      </c>
      <c r="F182" s="1">
        <v>0</v>
      </c>
      <c r="G182" s="12">
        <v>-16363176</v>
      </c>
      <c r="H182" s="12">
        <v>-16363176</v>
      </c>
      <c r="I182" s="1">
        <v>0</v>
      </c>
      <c r="J182" s="1">
        <v>0</v>
      </c>
      <c r="K182" s="12">
        <v>3237271</v>
      </c>
      <c r="L182" s="12">
        <v>2568246</v>
      </c>
      <c r="M182" s="12">
        <v>5805517</v>
      </c>
      <c r="N182" s="1">
        <v>0</v>
      </c>
      <c r="O182" s="12">
        <v>-10557659</v>
      </c>
      <c r="P182" s="12">
        <v>-9579408</v>
      </c>
      <c r="Q182" s="12">
        <f t="shared" si="13"/>
        <v>-978251</v>
      </c>
    </row>
    <row r="183" spans="1:17" hidden="1" outlineLevel="1" x14ac:dyDescent="0.25">
      <c r="A183" s="1">
        <v>1422</v>
      </c>
      <c r="B183" s="1">
        <v>31</v>
      </c>
      <c r="C183" s="1">
        <v>37</v>
      </c>
      <c r="D183" s="1" t="s">
        <v>46</v>
      </c>
      <c r="E183" s="1">
        <v>0</v>
      </c>
      <c r="F183" s="1">
        <v>0</v>
      </c>
      <c r="G183" s="12">
        <v>-12032658</v>
      </c>
      <c r="H183" s="12">
        <v>-12032658</v>
      </c>
      <c r="I183" s="1">
        <v>0</v>
      </c>
      <c r="J183" s="1">
        <v>0</v>
      </c>
      <c r="K183" s="12">
        <v>6993543</v>
      </c>
      <c r="L183" s="12">
        <v>5207256</v>
      </c>
      <c r="M183" s="12">
        <v>12200799</v>
      </c>
      <c r="N183" s="1">
        <v>0</v>
      </c>
      <c r="O183" s="12">
        <v>168141</v>
      </c>
      <c r="P183" s="12">
        <v>-4759823</v>
      </c>
      <c r="Q183" s="12">
        <f t="shared" si="13"/>
        <v>4927964</v>
      </c>
    </row>
    <row r="184" spans="1:17" hidden="1" outlineLevel="1" x14ac:dyDescent="0.25">
      <c r="A184" s="1">
        <v>1423</v>
      </c>
      <c r="B184" s="1">
        <v>31</v>
      </c>
      <c r="C184" s="1">
        <v>51</v>
      </c>
      <c r="D184" s="1" t="s">
        <v>263</v>
      </c>
      <c r="E184" s="1">
        <v>0</v>
      </c>
      <c r="F184" s="1">
        <v>0</v>
      </c>
      <c r="G184" s="12">
        <v>-4671060</v>
      </c>
      <c r="H184" s="12">
        <v>-4671060</v>
      </c>
      <c r="I184" s="1">
        <v>0</v>
      </c>
      <c r="J184" s="1">
        <v>0</v>
      </c>
      <c r="K184" s="12">
        <v>2371005</v>
      </c>
      <c r="L184" s="12">
        <v>697410</v>
      </c>
      <c r="M184" s="12">
        <v>3068415</v>
      </c>
      <c r="N184" s="1">
        <v>0</v>
      </c>
      <c r="O184" s="12">
        <v>-1602645</v>
      </c>
      <c r="P184" s="12">
        <v>-373364</v>
      </c>
      <c r="Q184" s="12">
        <f t="shared" si="13"/>
        <v>-1229281</v>
      </c>
    </row>
    <row r="185" spans="1:17" hidden="1" outlineLevel="1" x14ac:dyDescent="0.25">
      <c r="A185" s="1">
        <v>1424</v>
      </c>
      <c r="B185" s="1">
        <v>31</v>
      </c>
      <c r="C185" s="1">
        <v>52</v>
      </c>
      <c r="D185" s="1" t="s">
        <v>158</v>
      </c>
      <c r="E185" s="1">
        <v>0</v>
      </c>
      <c r="F185" s="1">
        <v>0</v>
      </c>
      <c r="G185" s="12">
        <v>-5378130</v>
      </c>
      <c r="H185" s="12">
        <v>-5378130</v>
      </c>
      <c r="I185" s="1">
        <v>0</v>
      </c>
      <c r="J185" s="1">
        <v>0</v>
      </c>
      <c r="K185" s="12">
        <v>3559990</v>
      </c>
      <c r="L185" s="12">
        <v>745770</v>
      </c>
      <c r="M185" s="12">
        <v>4305760</v>
      </c>
      <c r="N185" s="1">
        <v>0</v>
      </c>
      <c r="O185" s="12">
        <v>-1072370</v>
      </c>
      <c r="P185" s="12">
        <v>-1663913</v>
      </c>
      <c r="Q185" s="12">
        <f t="shared" si="13"/>
        <v>591543</v>
      </c>
    </row>
    <row r="186" spans="1:17" hidden="1" outlineLevel="1" x14ac:dyDescent="0.25">
      <c r="A186" s="1">
        <v>1425</v>
      </c>
      <c r="B186" s="1">
        <v>31</v>
      </c>
      <c r="C186" s="1">
        <v>53</v>
      </c>
      <c r="D186" s="1" t="s">
        <v>159</v>
      </c>
      <c r="E186" s="1">
        <v>0</v>
      </c>
      <c r="F186" s="1">
        <v>0</v>
      </c>
      <c r="G186" s="12">
        <v>-27488836</v>
      </c>
      <c r="H186" s="12">
        <v>-27488836</v>
      </c>
      <c r="I186" s="1">
        <v>0</v>
      </c>
      <c r="J186" s="1">
        <v>0</v>
      </c>
      <c r="K186" s="12">
        <v>15313407</v>
      </c>
      <c r="L186" s="12">
        <v>2087286</v>
      </c>
      <c r="M186" s="12">
        <v>17400693</v>
      </c>
      <c r="N186" s="1">
        <v>0</v>
      </c>
      <c r="O186" s="12">
        <v>-10088143</v>
      </c>
      <c r="P186" s="12">
        <v>-4483854</v>
      </c>
      <c r="Q186" s="12">
        <f t="shared" si="13"/>
        <v>-5604289</v>
      </c>
    </row>
    <row r="187" spans="1:17" hidden="1" outlineLevel="1" x14ac:dyDescent="0.25">
      <c r="A187" s="1">
        <v>1426</v>
      </c>
      <c r="B187" s="1">
        <v>31</v>
      </c>
      <c r="C187" s="1">
        <v>54</v>
      </c>
      <c r="D187" s="1" t="s">
        <v>264</v>
      </c>
      <c r="E187" s="1">
        <v>0</v>
      </c>
      <c r="F187" s="1">
        <v>0</v>
      </c>
      <c r="G187" s="12">
        <v>-2598594</v>
      </c>
      <c r="H187" s="12">
        <v>-2598594</v>
      </c>
      <c r="I187" s="1">
        <v>0</v>
      </c>
      <c r="J187" s="1">
        <v>0</v>
      </c>
      <c r="K187" s="12">
        <v>2998756</v>
      </c>
      <c r="L187" s="1">
        <v>0</v>
      </c>
      <c r="M187" s="12">
        <v>2998756</v>
      </c>
      <c r="N187" s="1">
        <v>0</v>
      </c>
      <c r="O187" s="12">
        <v>400162</v>
      </c>
      <c r="P187" s="12">
        <v>-1038388</v>
      </c>
      <c r="Q187" s="12">
        <f t="shared" si="13"/>
        <v>1438550</v>
      </c>
    </row>
    <row r="188" spans="1:17" hidden="1" outlineLevel="1" x14ac:dyDescent="0.25">
      <c r="A188" s="1">
        <v>1427</v>
      </c>
      <c r="B188" s="1">
        <v>31</v>
      </c>
      <c r="C188" s="1">
        <v>55</v>
      </c>
      <c r="D188" s="1" t="s">
        <v>160</v>
      </c>
      <c r="E188" s="1">
        <v>0</v>
      </c>
      <c r="F188" s="1">
        <v>0</v>
      </c>
      <c r="G188" s="12">
        <v>-723144</v>
      </c>
      <c r="H188" s="12">
        <v>-723144</v>
      </c>
      <c r="I188" s="1">
        <v>0</v>
      </c>
      <c r="J188" s="1">
        <v>0</v>
      </c>
      <c r="K188" s="12">
        <v>159231</v>
      </c>
      <c r="L188" s="12">
        <v>451452</v>
      </c>
      <c r="M188" s="12">
        <v>610683</v>
      </c>
      <c r="N188" s="1">
        <v>0</v>
      </c>
      <c r="O188" s="12">
        <v>-112461</v>
      </c>
      <c r="P188" s="12">
        <v>89423</v>
      </c>
      <c r="Q188" s="12">
        <f t="shared" si="13"/>
        <v>-201884</v>
      </c>
    </row>
    <row r="189" spans="1:17" hidden="1" outlineLevel="1" x14ac:dyDescent="0.25">
      <c r="A189" s="1">
        <v>1428</v>
      </c>
      <c r="B189" s="1">
        <v>31</v>
      </c>
      <c r="C189" s="1">
        <v>56</v>
      </c>
      <c r="D189" s="1" t="s">
        <v>161</v>
      </c>
      <c r="E189" s="1">
        <v>0</v>
      </c>
      <c r="F189" s="1">
        <v>0</v>
      </c>
      <c r="G189" s="12">
        <v>-13382256</v>
      </c>
      <c r="H189" s="12">
        <v>-13382256</v>
      </c>
      <c r="I189" s="1">
        <v>0</v>
      </c>
      <c r="J189" s="1">
        <v>0</v>
      </c>
      <c r="K189" s="12">
        <v>3473266</v>
      </c>
      <c r="L189" s="12">
        <v>1922394</v>
      </c>
      <c r="M189" s="12">
        <v>5395660</v>
      </c>
      <c r="N189" s="1">
        <v>0</v>
      </c>
      <c r="O189" s="12">
        <v>-7986596</v>
      </c>
      <c r="P189" s="12">
        <v>-8304674</v>
      </c>
      <c r="Q189" s="12">
        <f t="shared" si="13"/>
        <v>318078</v>
      </c>
    </row>
    <row r="190" spans="1:17" hidden="1" outlineLevel="1" x14ac:dyDescent="0.25">
      <c r="A190" s="1">
        <v>1429</v>
      </c>
      <c r="B190" s="1">
        <v>31</v>
      </c>
      <c r="C190" s="1">
        <v>57</v>
      </c>
      <c r="D190" s="1" t="s">
        <v>162</v>
      </c>
      <c r="E190" s="1">
        <v>0</v>
      </c>
      <c r="F190" s="1">
        <v>0</v>
      </c>
      <c r="G190" s="1">
        <v>0</v>
      </c>
      <c r="H190" s="1">
        <v>0</v>
      </c>
      <c r="I190" s="1">
        <v>0</v>
      </c>
      <c r="J190" s="1">
        <v>0</v>
      </c>
      <c r="K190" s="12">
        <v>69306</v>
      </c>
      <c r="L190" s="1">
        <v>0</v>
      </c>
      <c r="M190" s="12">
        <v>69306</v>
      </c>
      <c r="N190" s="1">
        <v>0</v>
      </c>
      <c r="O190" s="12">
        <v>69306</v>
      </c>
      <c r="P190" s="1">
        <v>0</v>
      </c>
      <c r="Q190" s="12">
        <f t="shared" si="13"/>
        <v>69306</v>
      </c>
    </row>
    <row r="191" spans="1:17" hidden="1" outlineLevel="1" x14ac:dyDescent="0.25">
      <c r="A191" s="1">
        <v>1430</v>
      </c>
      <c r="B191" s="1">
        <v>31</v>
      </c>
      <c r="C191" s="1">
        <v>58</v>
      </c>
      <c r="D191" s="1" t="s">
        <v>163</v>
      </c>
      <c r="E191" s="1">
        <v>0</v>
      </c>
      <c r="F191" s="1">
        <v>0</v>
      </c>
      <c r="G191" s="12">
        <v>-5022978</v>
      </c>
      <c r="H191" s="12">
        <v>-5022978</v>
      </c>
      <c r="I191" s="1">
        <v>0</v>
      </c>
      <c r="J191" s="1">
        <v>0</v>
      </c>
      <c r="K191" s="12">
        <v>8011800</v>
      </c>
      <c r="L191" s="1">
        <v>0</v>
      </c>
      <c r="M191" s="12">
        <v>8011800</v>
      </c>
      <c r="N191" s="1">
        <v>0</v>
      </c>
      <c r="O191" s="12">
        <v>2988822</v>
      </c>
      <c r="P191" s="12">
        <v>3018546</v>
      </c>
      <c r="Q191" s="12">
        <f t="shared" si="13"/>
        <v>-29724</v>
      </c>
    </row>
    <row r="192" spans="1:17" hidden="1" outlineLevel="1" x14ac:dyDescent="0.25">
      <c r="A192" s="1">
        <v>1431</v>
      </c>
      <c r="B192" s="1">
        <v>31</v>
      </c>
      <c r="C192" s="1">
        <v>59</v>
      </c>
      <c r="D192" s="1" t="s">
        <v>164</v>
      </c>
      <c r="E192" s="1">
        <v>0</v>
      </c>
      <c r="F192" s="1">
        <v>0</v>
      </c>
      <c r="G192" s="12">
        <v>-1470294</v>
      </c>
      <c r="H192" s="12">
        <v>-1470294</v>
      </c>
      <c r="I192" s="1">
        <v>0</v>
      </c>
      <c r="J192" s="1">
        <v>0</v>
      </c>
      <c r="K192" s="1">
        <v>0</v>
      </c>
      <c r="L192" s="12">
        <v>2510112</v>
      </c>
      <c r="M192" s="12">
        <v>2510112</v>
      </c>
      <c r="N192" s="1">
        <v>0</v>
      </c>
      <c r="O192" s="12">
        <v>1039818</v>
      </c>
      <c r="P192" s="12">
        <v>-715830</v>
      </c>
      <c r="Q192" s="12">
        <f t="shared" si="13"/>
        <v>1755648</v>
      </c>
    </row>
    <row r="193" spans="1:17" hidden="1" outlineLevel="1" x14ac:dyDescent="0.25">
      <c r="A193" s="1">
        <v>1432</v>
      </c>
      <c r="B193" s="1">
        <v>31</v>
      </c>
      <c r="C193" s="1">
        <v>60</v>
      </c>
      <c r="D193" s="1" t="s">
        <v>265</v>
      </c>
      <c r="E193" s="1">
        <v>0</v>
      </c>
      <c r="F193" s="1">
        <v>0</v>
      </c>
      <c r="G193" s="1">
        <v>0</v>
      </c>
      <c r="H193" s="1">
        <v>0</v>
      </c>
      <c r="I193" s="1">
        <v>0</v>
      </c>
      <c r="J193" s="1">
        <v>0</v>
      </c>
      <c r="K193" s="1">
        <v>0</v>
      </c>
      <c r="L193" s="1">
        <v>0</v>
      </c>
      <c r="M193" s="1">
        <v>0</v>
      </c>
      <c r="N193" s="1">
        <v>0</v>
      </c>
      <c r="O193" s="1">
        <v>0</v>
      </c>
      <c r="P193" s="12">
        <v>1793856</v>
      </c>
      <c r="Q193" s="12">
        <f t="shared" si="13"/>
        <v>-1793856</v>
      </c>
    </row>
    <row r="194" spans="1:17" hidden="1" outlineLevel="1" x14ac:dyDescent="0.25">
      <c r="A194" s="1">
        <v>1433</v>
      </c>
      <c r="B194" s="1">
        <v>31</v>
      </c>
      <c r="C194" s="1">
        <v>61</v>
      </c>
      <c r="D194" s="1" t="s">
        <v>165</v>
      </c>
      <c r="E194" s="1">
        <v>0</v>
      </c>
      <c r="F194" s="1">
        <v>0</v>
      </c>
      <c r="G194" s="12">
        <v>-1865676</v>
      </c>
      <c r="H194" s="12">
        <v>-1865676</v>
      </c>
      <c r="I194" s="1">
        <v>0</v>
      </c>
      <c r="J194" s="1">
        <v>0</v>
      </c>
      <c r="K194" s="12">
        <v>1231457</v>
      </c>
      <c r="L194" s="12">
        <v>301650</v>
      </c>
      <c r="M194" s="12">
        <v>1533107</v>
      </c>
      <c r="N194" s="1">
        <v>0</v>
      </c>
      <c r="O194" s="12">
        <v>-332569</v>
      </c>
      <c r="P194" s="12">
        <v>-159191</v>
      </c>
      <c r="Q194" s="12">
        <f t="shared" si="13"/>
        <v>-173378</v>
      </c>
    </row>
    <row r="195" spans="1:17" hidden="1" outlineLevel="1" x14ac:dyDescent="0.25">
      <c r="A195" s="1">
        <v>1434</v>
      </c>
      <c r="B195" s="1">
        <v>31</v>
      </c>
      <c r="C195" s="1">
        <v>63</v>
      </c>
      <c r="D195" s="1" t="s">
        <v>166</v>
      </c>
      <c r="E195" s="1">
        <v>0</v>
      </c>
      <c r="F195" s="1">
        <v>0</v>
      </c>
      <c r="G195" s="12">
        <v>-4871022</v>
      </c>
      <c r="H195" s="12">
        <v>-4871022</v>
      </c>
      <c r="I195" s="1">
        <v>0</v>
      </c>
      <c r="J195" s="1">
        <v>0</v>
      </c>
      <c r="K195" s="12">
        <v>201525</v>
      </c>
      <c r="L195" s="12">
        <v>1085454</v>
      </c>
      <c r="M195" s="12">
        <v>1286979</v>
      </c>
      <c r="N195" s="1">
        <v>0</v>
      </c>
      <c r="O195" s="12">
        <v>-3584043</v>
      </c>
      <c r="P195" s="12">
        <v>-3603600</v>
      </c>
      <c r="Q195" s="12">
        <f t="shared" si="13"/>
        <v>19557</v>
      </c>
    </row>
    <row r="196" spans="1:17" hidden="1" outlineLevel="1" x14ac:dyDescent="0.25">
      <c r="A196" s="1">
        <v>1435</v>
      </c>
      <c r="B196" s="1">
        <v>31</v>
      </c>
      <c r="C196" s="1">
        <v>65</v>
      </c>
      <c r="D196" s="1" t="s">
        <v>167</v>
      </c>
      <c r="E196" s="1">
        <v>0</v>
      </c>
      <c r="F196" s="1">
        <v>0</v>
      </c>
      <c r="G196" s="12">
        <v>-11275386</v>
      </c>
      <c r="H196" s="12">
        <v>-11275386</v>
      </c>
      <c r="I196" s="1">
        <v>0</v>
      </c>
      <c r="J196" s="1">
        <v>0</v>
      </c>
      <c r="K196" s="12">
        <v>11600945</v>
      </c>
      <c r="L196" s="1">
        <v>0</v>
      </c>
      <c r="M196" s="12">
        <v>11600945</v>
      </c>
      <c r="N196" s="1">
        <v>0</v>
      </c>
      <c r="O196" s="12">
        <v>325559</v>
      </c>
      <c r="P196" s="12">
        <v>16873</v>
      </c>
      <c r="Q196" s="12">
        <f t="shared" si="13"/>
        <v>308686</v>
      </c>
    </row>
    <row r="197" spans="1:17" hidden="1" outlineLevel="1" x14ac:dyDescent="0.25">
      <c r="A197" s="1">
        <v>1436</v>
      </c>
      <c r="B197" s="1">
        <v>31</v>
      </c>
      <c r="C197" s="1">
        <v>66</v>
      </c>
      <c r="D197" s="1" t="s">
        <v>168</v>
      </c>
      <c r="E197" s="1">
        <v>0</v>
      </c>
      <c r="F197" s="1">
        <v>0</v>
      </c>
      <c r="G197" s="12">
        <v>-15260196</v>
      </c>
      <c r="H197" s="12">
        <v>-15260196</v>
      </c>
      <c r="I197" s="1">
        <v>0</v>
      </c>
      <c r="J197" s="1">
        <v>0</v>
      </c>
      <c r="K197" s="12">
        <v>10600342</v>
      </c>
      <c r="L197" s="1">
        <v>0</v>
      </c>
      <c r="M197" s="12">
        <v>10600342</v>
      </c>
      <c r="N197" s="1">
        <v>0</v>
      </c>
      <c r="O197" s="12">
        <v>-4659854</v>
      </c>
      <c r="P197" s="12">
        <v>-3281928</v>
      </c>
      <c r="Q197" s="12">
        <f t="shared" si="13"/>
        <v>-1377926</v>
      </c>
    </row>
    <row r="198" spans="1:17" hidden="1" outlineLevel="1" x14ac:dyDescent="0.25">
      <c r="A198" s="1">
        <v>1437</v>
      </c>
      <c r="B198" s="1">
        <v>31</v>
      </c>
      <c r="C198" s="1">
        <v>69</v>
      </c>
      <c r="D198" s="1" t="s">
        <v>169</v>
      </c>
      <c r="E198" s="1">
        <v>0</v>
      </c>
      <c r="F198" s="1">
        <v>0</v>
      </c>
      <c r="G198" s="12">
        <v>-3783076</v>
      </c>
      <c r="H198" s="12">
        <v>-3783076</v>
      </c>
      <c r="I198" s="1">
        <v>0</v>
      </c>
      <c r="J198" s="1">
        <v>0</v>
      </c>
      <c r="K198" s="12">
        <v>4492308</v>
      </c>
      <c r="L198" s="12">
        <v>743400</v>
      </c>
      <c r="M198" s="12">
        <v>5235708</v>
      </c>
      <c r="N198" s="1">
        <v>0</v>
      </c>
      <c r="O198" s="12">
        <v>1452632</v>
      </c>
      <c r="P198" s="12">
        <v>1381250</v>
      </c>
      <c r="Q198" s="12">
        <f t="shared" si="13"/>
        <v>71382</v>
      </c>
    </row>
    <row r="199" spans="1:17" hidden="1" outlineLevel="1" x14ac:dyDescent="0.25">
      <c r="A199" s="1">
        <v>1438</v>
      </c>
      <c r="B199" s="1">
        <v>31</v>
      </c>
      <c r="C199" s="1">
        <v>71</v>
      </c>
      <c r="D199" s="1" t="s">
        <v>170</v>
      </c>
      <c r="E199" s="1">
        <v>0</v>
      </c>
      <c r="F199" s="1">
        <v>0</v>
      </c>
      <c r="G199" s="1">
        <v>0</v>
      </c>
      <c r="H199" s="1">
        <v>0</v>
      </c>
      <c r="I199" s="1">
        <v>0</v>
      </c>
      <c r="J199" s="1">
        <v>0</v>
      </c>
      <c r="K199" s="1">
        <v>0</v>
      </c>
      <c r="L199" s="12">
        <v>1596396</v>
      </c>
      <c r="M199" s="12">
        <v>1596396</v>
      </c>
      <c r="N199" s="1">
        <v>0</v>
      </c>
      <c r="O199" s="12">
        <v>1596396</v>
      </c>
      <c r="P199" s="12">
        <v>1623624</v>
      </c>
      <c r="Q199" s="12">
        <f t="shared" si="13"/>
        <v>-27228</v>
      </c>
    </row>
    <row r="200" spans="1:17" hidden="1" outlineLevel="1" x14ac:dyDescent="0.25">
      <c r="A200" s="1">
        <v>1439</v>
      </c>
      <c r="B200" s="1">
        <v>31</v>
      </c>
      <c r="C200" s="1">
        <v>80</v>
      </c>
      <c r="D200" s="1" t="s">
        <v>18</v>
      </c>
      <c r="E200" s="1">
        <v>0</v>
      </c>
      <c r="F200" s="1">
        <v>0</v>
      </c>
      <c r="G200" s="1">
        <v>0</v>
      </c>
      <c r="H200" s="1">
        <v>0</v>
      </c>
      <c r="I200" s="1">
        <v>0</v>
      </c>
      <c r="J200" s="1">
        <v>0</v>
      </c>
      <c r="K200" s="12">
        <v>163501</v>
      </c>
      <c r="L200" s="1">
        <v>0</v>
      </c>
      <c r="M200" s="12">
        <v>163501</v>
      </c>
      <c r="N200" s="1">
        <v>0</v>
      </c>
      <c r="O200" s="12">
        <v>163501</v>
      </c>
      <c r="P200" s="1">
        <v>0</v>
      </c>
      <c r="Q200" s="12">
        <f t="shared" si="13"/>
        <v>163501</v>
      </c>
    </row>
    <row r="201" spans="1:17" hidden="1" outlineLevel="1" x14ac:dyDescent="0.25">
      <c r="A201" s="1">
        <v>1440</v>
      </c>
      <c r="B201" s="1">
        <v>31</v>
      </c>
      <c r="C201" s="1">
        <v>85</v>
      </c>
      <c r="D201" s="1" t="s">
        <v>171</v>
      </c>
      <c r="E201" s="1">
        <v>0</v>
      </c>
      <c r="F201" s="1">
        <v>0</v>
      </c>
      <c r="G201" s="12">
        <v>-7810260</v>
      </c>
      <c r="H201" s="12">
        <v>-7810260</v>
      </c>
      <c r="I201" s="1">
        <v>0</v>
      </c>
      <c r="J201" s="1">
        <v>0</v>
      </c>
      <c r="K201" s="1">
        <v>0</v>
      </c>
      <c r="L201" s="12">
        <v>6142962</v>
      </c>
      <c r="M201" s="12">
        <v>6142962</v>
      </c>
      <c r="N201" s="1">
        <v>0</v>
      </c>
      <c r="O201" s="12">
        <v>-1667298</v>
      </c>
      <c r="P201" s="12">
        <v>-1667304</v>
      </c>
      <c r="Q201" s="12">
        <f t="shared" si="13"/>
        <v>6</v>
      </c>
    </row>
    <row r="202" spans="1:17" hidden="1" outlineLevel="1" x14ac:dyDescent="0.25">
      <c r="A202" s="1">
        <v>1441</v>
      </c>
      <c r="B202" s="1">
        <v>31</v>
      </c>
      <c r="C202" s="1">
        <v>96</v>
      </c>
      <c r="D202" s="1" t="s">
        <v>266</v>
      </c>
      <c r="E202" s="1">
        <v>0</v>
      </c>
      <c r="F202" s="1">
        <v>0</v>
      </c>
      <c r="G202" s="1">
        <v>0</v>
      </c>
      <c r="H202" s="1">
        <v>0</v>
      </c>
      <c r="I202" s="1">
        <v>0</v>
      </c>
      <c r="J202" s="1">
        <v>0</v>
      </c>
      <c r="K202" s="1">
        <v>0</v>
      </c>
      <c r="L202" s="1">
        <v>0</v>
      </c>
      <c r="M202" s="1">
        <v>0</v>
      </c>
      <c r="N202" s="1">
        <v>0</v>
      </c>
      <c r="O202" s="1">
        <v>0</v>
      </c>
      <c r="P202" s="1">
        <v>0</v>
      </c>
      <c r="Q202" s="12">
        <f t="shared" si="13"/>
        <v>0</v>
      </c>
    </row>
    <row r="203" spans="1:17" hidden="1" outlineLevel="1" x14ac:dyDescent="0.25">
      <c r="A203" s="1">
        <v>1442</v>
      </c>
      <c r="B203" s="1">
        <v>31</v>
      </c>
      <c r="C203" s="1">
        <v>97</v>
      </c>
      <c r="D203" s="1" t="s">
        <v>172</v>
      </c>
      <c r="E203" s="1">
        <v>0</v>
      </c>
      <c r="F203" s="1">
        <v>0</v>
      </c>
      <c r="G203" s="1">
        <v>0</v>
      </c>
      <c r="H203" s="1">
        <v>0</v>
      </c>
      <c r="I203" s="1">
        <v>0</v>
      </c>
      <c r="J203" s="1">
        <v>0</v>
      </c>
      <c r="K203" s="12">
        <v>2000</v>
      </c>
      <c r="L203" s="1">
        <v>0</v>
      </c>
      <c r="M203" s="12">
        <v>2000</v>
      </c>
      <c r="N203" s="12">
        <v>438050005</v>
      </c>
      <c r="O203" s="12">
        <v>438052005</v>
      </c>
      <c r="P203" s="12">
        <v>459353502</v>
      </c>
      <c r="Q203" s="12">
        <f t="shared" si="13"/>
        <v>-21301497</v>
      </c>
    </row>
    <row r="204" spans="1:17" s="2" customFormat="1" collapsed="1" x14ac:dyDescent="0.25">
      <c r="A204" s="2">
        <v>15</v>
      </c>
      <c r="B204" s="2">
        <v>33</v>
      </c>
      <c r="D204" s="2" t="s">
        <v>173</v>
      </c>
      <c r="E204" s="2">
        <v>0</v>
      </c>
      <c r="F204" s="2">
        <v>0</v>
      </c>
      <c r="G204" s="13">
        <v>-34041743</v>
      </c>
      <c r="H204" s="13">
        <v>-34041743</v>
      </c>
      <c r="I204" s="13">
        <v>28865616</v>
      </c>
      <c r="J204" s="2">
        <v>0</v>
      </c>
      <c r="K204" s="13">
        <v>17247220</v>
      </c>
      <c r="L204" s="13">
        <v>2880066</v>
      </c>
      <c r="M204" s="13">
        <v>48992902</v>
      </c>
      <c r="N204" s="2">
        <v>0</v>
      </c>
      <c r="O204" s="13">
        <v>14951159</v>
      </c>
      <c r="P204" s="13">
        <v>16087776</v>
      </c>
      <c r="Q204" s="13">
        <f>O204-P204</f>
        <v>-1136617</v>
      </c>
    </row>
    <row r="205" spans="1:17" hidden="1" outlineLevel="1" x14ac:dyDescent="0.25">
      <c r="A205" s="1">
        <v>151</v>
      </c>
      <c r="B205" s="1">
        <v>33</v>
      </c>
      <c r="C205" s="1">
        <v>21</v>
      </c>
      <c r="D205" s="1" t="s">
        <v>174</v>
      </c>
      <c r="E205" s="1">
        <v>0</v>
      </c>
      <c r="F205" s="1">
        <v>0</v>
      </c>
      <c r="G205" s="12">
        <v>-19065036</v>
      </c>
      <c r="H205" s="12">
        <v>-19065036</v>
      </c>
      <c r="I205" s="12">
        <v>12571136</v>
      </c>
      <c r="J205" s="1">
        <v>0</v>
      </c>
      <c r="K205" s="12">
        <v>8042465</v>
      </c>
      <c r="L205" s="1">
        <v>0</v>
      </c>
      <c r="M205" s="12">
        <v>20613601</v>
      </c>
      <c r="N205" s="1">
        <v>0</v>
      </c>
      <c r="O205" s="12">
        <v>1548565</v>
      </c>
      <c r="P205" s="12">
        <v>-3201290</v>
      </c>
      <c r="Q205" s="12">
        <f t="shared" ref="Q205:Q210" si="14">O205-P205</f>
        <v>4749855</v>
      </c>
    </row>
    <row r="206" spans="1:17" hidden="1" outlineLevel="1" x14ac:dyDescent="0.25">
      <c r="A206" s="1">
        <v>152</v>
      </c>
      <c r="B206" s="1">
        <v>33</v>
      </c>
      <c r="C206" s="1">
        <v>23</v>
      </c>
      <c r="D206" s="1" t="s">
        <v>175</v>
      </c>
      <c r="E206" s="1">
        <v>0</v>
      </c>
      <c r="F206" s="1">
        <v>0</v>
      </c>
      <c r="G206" s="12">
        <v>-4564235</v>
      </c>
      <c r="H206" s="12">
        <v>-4564235</v>
      </c>
      <c r="I206" s="12">
        <v>12352907</v>
      </c>
      <c r="J206" s="1">
        <v>0</v>
      </c>
      <c r="K206" s="1">
        <v>0</v>
      </c>
      <c r="L206" s="1">
        <v>0</v>
      </c>
      <c r="M206" s="12">
        <v>12352907</v>
      </c>
      <c r="N206" s="1">
        <v>0</v>
      </c>
      <c r="O206" s="12">
        <v>7788672</v>
      </c>
      <c r="P206" s="12">
        <v>11378187</v>
      </c>
      <c r="Q206" s="12">
        <f t="shared" si="14"/>
        <v>-3589515</v>
      </c>
    </row>
    <row r="207" spans="1:17" hidden="1" outlineLevel="1" x14ac:dyDescent="0.25">
      <c r="A207" s="1">
        <v>153</v>
      </c>
      <c r="B207" s="1">
        <v>33</v>
      </c>
      <c r="C207" s="1">
        <v>24</v>
      </c>
      <c r="D207" s="1" t="s">
        <v>176</v>
      </c>
      <c r="E207" s="1">
        <v>0</v>
      </c>
      <c r="F207" s="1">
        <v>0</v>
      </c>
      <c r="G207" s="12">
        <v>-1957760</v>
      </c>
      <c r="H207" s="12">
        <v>-1957760</v>
      </c>
      <c r="I207" s="12">
        <v>3941573</v>
      </c>
      <c r="J207" s="1">
        <v>0</v>
      </c>
      <c r="K207" s="12">
        <v>938197</v>
      </c>
      <c r="L207" s="1">
        <v>0</v>
      </c>
      <c r="M207" s="12">
        <v>4879770</v>
      </c>
      <c r="N207" s="1">
        <v>0</v>
      </c>
      <c r="O207" s="12">
        <v>2922010</v>
      </c>
      <c r="P207" s="12">
        <v>2933885</v>
      </c>
      <c r="Q207" s="12">
        <f t="shared" si="14"/>
        <v>-11875</v>
      </c>
    </row>
    <row r="208" spans="1:17" hidden="1" outlineLevel="1" x14ac:dyDescent="0.25">
      <c r="A208" s="1">
        <v>154</v>
      </c>
      <c r="B208" s="1">
        <v>33</v>
      </c>
      <c r="C208" s="1">
        <v>31</v>
      </c>
      <c r="D208" s="1" t="s">
        <v>177</v>
      </c>
      <c r="E208" s="1">
        <v>0</v>
      </c>
      <c r="F208" s="1">
        <v>0</v>
      </c>
      <c r="G208" s="12">
        <v>-2619755</v>
      </c>
      <c r="H208" s="12">
        <v>-2619755</v>
      </c>
      <c r="I208" s="1">
        <v>0</v>
      </c>
      <c r="J208" s="1">
        <v>0</v>
      </c>
      <c r="K208" s="12">
        <v>1252234</v>
      </c>
      <c r="L208" s="12">
        <v>1529322</v>
      </c>
      <c r="M208" s="12">
        <v>2781556</v>
      </c>
      <c r="N208" s="1">
        <v>0</v>
      </c>
      <c r="O208" s="12">
        <v>161801</v>
      </c>
      <c r="P208" s="12">
        <v>1414018</v>
      </c>
      <c r="Q208" s="12">
        <f t="shared" si="14"/>
        <v>-1252217</v>
      </c>
    </row>
    <row r="209" spans="1:17" hidden="1" outlineLevel="1" x14ac:dyDescent="0.25">
      <c r="A209" s="1">
        <v>155</v>
      </c>
      <c r="B209" s="1">
        <v>33</v>
      </c>
      <c r="C209" s="1">
        <v>47</v>
      </c>
      <c r="D209" s="1" t="s">
        <v>178</v>
      </c>
      <c r="E209" s="1">
        <v>0</v>
      </c>
      <c r="F209" s="1">
        <v>0</v>
      </c>
      <c r="G209" s="12">
        <v>-3815659</v>
      </c>
      <c r="H209" s="12">
        <v>-3815659</v>
      </c>
      <c r="I209" s="1">
        <v>0</v>
      </c>
      <c r="J209" s="1">
        <v>0</v>
      </c>
      <c r="K209" s="12">
        <v>3847864</v>
      </c>
      <c r="L209" s="1">
        <v>0</v>
      </c>
      <c r="M209" s="12">
        <v>3847864</v>
      </c>
      <c r="N209" s="1">
        <v>0</v>
      </c>
      <c r="O209" s="12">
        <v>32205</v>
      </c>
      <c r="P209" s="1">
        <v>0</v>
      </c>
      <c r="Q209" s="12">
        <f t="shared" si="14"/>
        <v>32205</v>
      </c>
    </row>
    <row r="210" spans="1:17" hidden="1" outlineLevel="1" x14ac:dyDescent="0.25">
      <c r="A210" s="1">
        <v>156</v>
      </c>
      <c r="B210" s="1">
        <v>33</v>
      </c>
      <c r="C210" s="1">
        <v>51</v>
      </c>
      <c r="D210" s="1" t="s">
        <v>179</v>
      </c>
      <c r="E210" s="1">
        <v>0</v>
      </c>
      <c r="F210" s="1">
        <v>0</v>
      </c>
      <c r="G210" s="12">
        <v>-2019298</v>
      </c>
      <c r="H210" s="12">
        <v>-2019298</v>
      </c>
      <c r="I210" s="1">
        <v>0</v>
      </c>
      <c r="J210" s="1">
        <v>0</v>
      </c>
      <c r="K210" s="12">
        <v>3166460</v>
      </c>
      <c r="L210" s="12">
        <v>1350744</v>
      </c>
      <c r="M210" s="12">
        <v>4517204</v>
      </c>
      <c r="N210" s="1">
        <v>0</v>
      </c>
      <c r="O210" s="12">
        <v>2497906</v>
      </c>
      <c r="P210" s="12">
        <v>3562976</v>
      </c>
      <c r="Q210" s="12">
        <f t="shared" si="14"/>
        <v>-1065070</v>
      </c>
    </row>
    <row r="211" spans="1:17" collapsed="1" x14ac:dyDescent="0.25">
      <c r="G211" s="12"/>
      <c r="H211" s="12"/>
      <c r="K211" s="12"/>
      <c r="L211" s="12"/>
      <c r="M211" s="12"/>
      <c r="O211" s="12"/>
      <c r="P211" s="12"/>
    </row>
    <row r="212" spans="1:17" ht="16.5" thickBot="1" x14ac:dyDescent="0.3">
      <c r="G212" s="12"/>
      <c r="H212" s="12"/>
      <c r="K212" s="12"/>
      <c r="L212" s="12"/>
      <c r="M212" s="15" t="s">
        <v>247</v>
      </c>
      <c r="O212" s="14">
        <f>O4+O9+O37+O65+O79+O98+O102+O108+O117+O126+O136+O139+O156+O161+O204</f>
        <v>-22876368</v>
      </c>
      <c r="P212" s="14">
        <f>P4+P9+P37+P65+P79+P98+P102+P108+P117+P126+P136+P139+P156+P161+P204</f>
        <v>29192010</v>
      </c>
      <c r="Q212" s="14">
        <f>Q4+Q9+Q37+Q65+Q79+Q98+Q102+Q108+Q117+Q126+Q136+Q139+Q156+Q161+Q204</f>
        <v>-52068378</v>
      </c>
    </row>
    <row r="213" spans="1:17" ht="15.75" thickTop="1" x14ac:dyDescent="0.25">
      <c r="G213" s="12"/>
      <c r="H213" s="12"/>
      <c r="K213" s="12"/>
      <c r="L213" s="12"/>
      <c r="M213" s="12"/>
      <c r="O213" s="12"/>
      <c r="P213" s="12"/>
    </row>
    <row r="214" spans="1:17" s="2" customFormat="1" x14ac:dyDescent="0.25">
      <c r="A214" s="2">
        <v>18</v>
      </c>
      <c r="B214" s="2">
        <v>43</v>
      </c>
      <c r="D214" s="2" t="s">
        <v>180</v>
      </c>
      <c r="E214" s="2">
        <v>0</v>
      </c>
      <c r="F214" s="2">
        <v>0</v>
      </c>
      <c r="G214" s="13">
        <v>-88378727</v>
      </c>
      <c r="H214" s="13">
        <v>-88378727</v>
      </c>
      <c r="I214" s="13">
        <v>14157022</v>
      </c>
      <c r="J214" s="2">
        <v>0</v>
      </c>
      <c r="K214" s="13">
        <v>51478209</v>
      </c>
      <c r="L214" s="13">
        <v>8239704</v>
      </c>
      <c r="M214" s="13">
        <v>73874935</v>
      </c>
      <c r="N214" s="2">
        <v>0</v>
      </c>
      <c r="O214" s="13">
        <v>-14503792</v>
      </c>
      <c r="P214" s="13">
        <v>-13562371</v>
      </c>
      <c r="Q214" s="13">
        <f>O214-P214</f>
        <v>-941421</v>
      </c>
    </row>
    <row r="215" spans="1:17" hidden="1" outlineLevel="1" x14ac:dyDescent="0.25">
      <c r="A215" s="1">
        <v>181</v>
      </c>
      <c r="B215" s="1">
        <v>43</v>
      </c>
      <c r="C215" s="1">
        <v>1</v>
      </c>
      <c r="D215" s="1" t="s">
        <v>181</v>
      </c>
      <c r="E215" s="1">
        <v>0</v>
      </c>
      <c r="F215" s="1">
        <v>0</v>
      </c>
      <c r="G215" s="12">
        <v>-82724729</v>
      </c>
      <c r="H215" s="12">
        <v>-82724729</v>
      </c>
      <c r="I215" s="1">
        <v>0</v>
      </c>
      <c r="J215" s="1">
        <v>0</v>
      </c>
      <c r="K215" s="1">
        <v>0</v>
      </c>
      <c r="L215" s="1">
        <v>0</v>
      </c>
      <c r="M215" s="1">
        <v>0</v>
      </c>
      <c r="N215" s="1">
        <v>0</v>
      </c>
      <c r="O215" s="12">
        <v>-82724729</v>
      </c>
      <c r="P215" s="12">
        <v>-81336000</v>
      </c>
      <c r="Q215" s="12">
        <f t="shared" ref="Q215:Q219" si="15">O215-P215</f>
        <v>-1388729</v>
      </c>
    </row>
    <row r="216" spans="1:17" hidden="1" outlineLevel="1" x14ac:dyDescent="0.25">
      <c r="A216" s="1">
        <v>182</v>
      </c>
      <c r="B216" s="1">
        <v>43</v>
      </c>
      <c r="C216" s="1">
        <v>21</v>
      </c>
      <c r="D216" s="1" t="s">
        <v>182</v>
      </c>
      <c r="E216" s="1">
        <v>0</v>
      </c>
      <c r="F216" s="1">
        <v>0</v>
      </c>
      <c r="G216" s="1">
        <v>0</v>
      </c>
      <c r="H216" s="1">
        <v>0</v>
      </c>
      <c r="I216" s="1">
        <v>0</v>
      </c>
      <c r="J216" s="1">
        <v>0</v>
      </c>
      <c r="K216" s="12">
        <v>22523690</v>
      </c>
      <c r="L216" s="1">
        <v>0</v>
      </c>
      <c r="M216" s="12">
        <v>22523690</v>
      </c>
      <c r="N216" s="1">
        <v>0</v>
      </c>
      <c r="O216" s="12">
        <v>22523690</v>
      </c>
      <c r="P216" s="12">
        <v>24665794</v>
      </c>
      <c r="Q216" s="12">
        <f t="shared" si="15"/>
        <v>-2142104</v>
      </c>
    </row>
    <row r="217" spans="1:17" hidden="1" outlineLevel="1" x14ac:dyDescent="0.25">
      <c r="A217" s="1">
        <v>183</v>
      </c>
      <c r="B217" s="1">
        <v>43</v>
      </c>
      <c r="C217" s="1">
        <v>22</v>
      </c>
      <c r="D217" s="1" t="s">
        <v>183</v>
      </c>
      <c r="E217" s="1">
        <v>0</v>
      </c>
      <c r="F217" s="1">
        <v>0</v>
      </c>
      <c r="G217" s="1">
        <v>0</v>
      </c>
      <c r="H217" s="1">
        <v>0</v>
      </c>
      <c r="I217" s="1">
        <v>0</v>
      </c>
      <c r="J217" s="1">
        <v>0</v>
      </c>
      <c r="K217" s="12">
        <v>24000388</v>
      </c>
      <c r="L217" s="1">
        <v>0</v>
      </c>
      <c r="M217" s="12">
        <v>24000388</v>
      </c>
      <c r="N217" s="1">
        <v>0</v>
      </c>
      <c r="O217" s="12">
        <v>24000388</v>
      </c>
      <c r="P217" s="12">
        <v>21000000</v>
      </c>
      <c r="Q217" s="12">
        <f t="shared" si="15"/>
        <v>3000388</v>
      </c>
    </row>
    <row r="218" spans="1:17" hidden="1" outlineLevel="1" x14ac:dyDescent="0.25">
      <c r="A218" s="1">
        <v>184</v>
      </c>
      <c r="B218" s="1">
        <v>43</v>
      </c>
      <c r="C218" s="1">
        <v>23</v>
      </c>
      <c r="D218" s="1" t="s">
        <v>184</v>
      </c>
      <c r="E218" s="1">
        <v>0</v>
      </c>
      <c r="F218" s="1">
        <v>0</v>
      </c>
      <c r="G218" s="12">
        <v>-5653998</v>
      </c>
      <c r="H218" s="12">
        <v>-5653998</v>
      </c>
      <c r="I218" s="12">
        <v>14157022</v>
      </c>
      <c r="J218" s="1">
        <v>0</v>
      </c>
      <c r="K218" s="12">
        <v>4954131</v>
      </c>
      <c r="L218" s="1">
        <v>0</v>
      </c>
      <c r="M218" s="12">
        <v>19111153</v>
      </c>
      <c r="N218" s="1">
        <v>0</v>
      </c>
      <c r="O218" s="12">
        <v>13457155</v>
      </c>
      <c r="P218" s="12">
        <v>13743607</v>
      </c>
      <c r="Q218" s="12">
        <f t="shared" si="15"/>
        <v>-286452</v>
      </c>
    </row>
    <row r="219" spans="1:17" hidden="1" outlineLevel="1" x14ac:dyDescent="0.25">
      <c r="A219" s="1">
        <v>185</v>
      </c>
      <c r="B219" s="1">
        <v>43</v>
      </c>
      <c r="C219" s="1">
        <v>89</v>
      </c>
      <c r="D219" s="1" t="s">
        <v>2</v>
      </c>
      <c r="E219" s="1">
        <v>0</v>
      </c>
      <c r="F219" s="1">
        <v>0</v>
      </c>
      <c r="G219" s="1">
        <v>0</v>
      </c>
      <c r="H219" s="1">
        <v>0</v>
      </c>
      <c r="I219" s="1">
        <v>0</v>
      </c>
      <c r="J219" s="1">
        <v>0</v>
      </c>
      <c r="K219" s="1">
        <v>0</v>
      </c>
      <c r="L219" s="12">
        <v>8239704</v>
      </c>
      <c r="M219" s="12">
        <v>8239704</v>
      </c>
      <c r="N219" s="1">
        <v>0</v>
      </c>
      <c r="O219" s="12">
        <v>8239704</v>
      </c>
      <c r="P219" s="12">
        <v>8364228</v>
      </c>
      <c r="Q219" s="12">
        <f t="shared" si="15"/>
        <v>-124524</v>
      </c>
    </row>
    <row r="220" spans="1:17" s="2" customFormat="1" collapsed="1" x14ac:dyDescent="0.25">
      <c r="A220" s="2">
        <v>19</v>
      </c>
      <c r="B220" s="2">
        <v>47</v>
      </c>
      <c r="D220" s="2" t="s">
        <v>185</v>
      </c>
      <c r="E220" s="2">
        <v>0</v>
      </c>
      <c r="F220" s="2">
        <v>0</v>
      </c>
      <c r="G220" s="13">
        <v>-186145320</v>
      </c>
      <c r="H220" s="13">
        <v>-186145320</v>
      </c>
      <c r="I220" s="2">
        <v>0</v>
      </c>
      <c r="J220" s="2">
        <v>0</v>
      </c>
      <c r="K220" s="13">
        <v>142529860</v>
      </c>
      <c r="L220" s="13">
        <v>6803592</v>
      </c>
      <c r="M220" s="13">
        <v>149333452</v>
      </c>
      <c r="N220" s="13">
        <v>-766354</v>
      </c>
      <c r="O220" s="13">
        <v>-37578222</v>
      </c>
      <c r="P220" s="13">
        <v>-29599764</v>
      </c>
      <c r="Q220" s="13">
        <f>O220-P220</f>
        <v>-7978458</v>
      </c>
    </row>
    <row r="221" spans="1:17" hidden="1" outlineLevel="1" x14ac:dyDescent="0.25">
      <c r="A221" s="1">
        <v>191</v>
      </c>
      <c r="B221" s="1">
        <v>47</v>
      </c>
      <c r="C221" s="1">
        <v>1</v>
      </c>
      <c r="D221" s="1" t="s">
        <v>181</v>
      </c>
      <c r="E221" s="1">
        <v>0</v>
      </c>
      <c r="F221" s="1">
        <v>0</v>
      </c>
      <c r="G221" s="12">
        <v>-186145320</v>
      </c>
      <c r="H221" s="12">
        <v>-186145320</v>
      </c>
      <c r="I221" s="1">
        <v>0</v>
      </c>
      <c r="J221" s="1">
        <v>0</v>
      </c>
      <c r="K221" s="12">
        <v>447503</v>
      </c>
      <c r="L221" s="1">
        <v>0</v>
      </c>
      <c r="M221" s="12">
        <v>447503</v>
      </c>
      <c r="N221" s="1">
        <v>0</v>
      </c>
      <c r="O221" s="12">
        <v>-185697817</v>
      </c>
      <c r="P221" s="12">
        <v>-176083558</v>
      </c>
      <c r="Q221" s="12">
        <f t="shared" ref="Q221:Q229" si="16">O221-P221</f>
        <v>-9614259</v>
      </c>
    </row>
    <row r="222" spans="1:17" hidden="1" outlineLevel="1" x14ac:dyDescent="0.25">
      <c r="A222" s="1">
        <v>192</v>
      </c>
      <c r="B222" s="1">
        <v>47</v>
      </c>
      <c r="C222" s="1">
        <v>21</v>
      </c>
      <c r="D222" s="1" t="s">
        <v>186</v>
      </c>
      <c r="E222" s="1">
        <v>0</v>
      </c>
      <c r="F222" s="1">
        <v>0</v>
      </c>
      <c r="G222" s="1">
        <v>0</v>
      </c>
      <c r="H222" s="1">
        <v>0</v>
      </c>
      <c r="I222" s="1">
        <v>0</v>
      </c>
      <c r="J222" s="1">
        <v>0</v>
      </c>
      <c r="K222" s="12">
        <v>33182431</v>
      </c>
      <c r="L222" s="1">
        <v>0</v>
      </c>
      <c r="M222" s="12">
        <v>33182431</v>
      </c>
      <c r="N222" s="1">
        <v>0</v>
      </c>
      <c r="O222" s="12">
        <v>33182431</v>
      </c>
      <c r="P222" s="12">
        <v>29473572</v>
      </c>
      <c r="Q222" s="12">
        <f t="shared" si="16"/>
        <v>3708859</v>
      </c>
    </row>
    <row r="223" spans="1:17" hidden="1" outlineLevel="1" x14ac:dyDescent="0.25">
      <c r="A223" s="1">
        <v>193</v>
      </c>
      <c r="B223" s="1">
        <v>47</v>
      </c>
      <c r="C223" s="1">
        <v>22</v>
      </c>
      <c r="D223" s="1" t="s">
        <v>187</v>
      </c>
      <c r="E223" s="1">
        <v>0</v>
      </c>
      <c r="F223" s="1">
        <v>0</v>
      </c>
      <c r="G223" s="1">
        <v>0</v>
      </c>
      <c r="H223" s="1">
        <v>0</v>
      </c>
      <c r="I223" s="1">
        <v>0</v>
      </c>
      <c r="J223" s="1">
        <v>0</v>
      </c>
      <c r="K223" s="12">
        <v>100141742</v>
      </c>
      <c r="L223" s="1">
        <v>0</v>
      </c>
      <c r="M223" s="12">
        <v>100141742</v>
      </c>
      <c r="N223" s="1">
        <v>0</v>
      </c>
      <c r="O223" s="12">
        <v>100141742</v>
      </c>
      <c r="P223" s="12">
        <v>98758022</v>
      </c>
      <c r="Q223" s="12">
        <f t="shared" si="16"/>
        <v>1383720</v>
      </c>
    </row>
    <row r="224" spans="1:17" hidden="1" outlineLevel="1" x14ac:dyDescent="0.25">
      <c r="A224" s="1">
        <v>194</v>
      </c>
      <c r="B224" s="1">
        <v>47</v>
      </c>
      <c r="C224" s="1">
        <v>23</v>
      </c>
      <c r="D224" s="1" t="s">
        <v>188</v>
      </c>
      <c r="E224" s="1">
        <v>0</v>
      </c>
      <c r="F224" s="1">
        <v>0</v>
      </c>
      <c r="G224" s="1">
        <v>0</v>
      </c>
      <c r="H224" s="1">
        <v>0</v>
      </c>
      <c r="I224" s="1">
        <v>0</v>
      </c>
      <c r="J224" s="1">
        <v>0</v>
      </c>
      <c r="K224" s="12">
        <v>8186680</v>
      </c>
      <c r="L224" s="1">
        <v>0</v>
      </c>
      <c r="M224" s="12">
        <v>8186680</v>
      </c>
      <c r="N224" s="1">
        <v>0</v>
      </c>
      <c r="O224" s="12">
        <v>8186680</v>
      </c>
      <c r="P224" s="12">
        <v>10585996</v>
      </c>
      <c r="Q224" s="12">
        <f t="shared" si="16"/>
        <v>-2399316</v>
      </c>
    </row>
    <row r="225" spans="1:17" hidden="1" outlineLevel="1" x14ac:dyDescent="0.25">
      <c r="A225" s="1">
        <v>195</v>
      </c>
      <c r="B225" s="1">
        <v>47</v>
      </c>
      <c r="C225" s="1">
        <v>25</v>
      </c>
      <c r="D225" s="1" t="s">
        <v>179</v>
      </c>
      <c r="E225" s="1">
        <v>0</v>
      </c>
      <c r="F225" s="1">
        <v>0</v>
      </c>
      <c r="G225" s="1">
        <v>0</v>
      </c>
      <c r="H225" s="1">
        <v>0</v>
      </c>
      <c r="I225" s="1">
        <v>0</v>
      </c>
      <c r="J225" s="1">
        <v>0</v>
      </c>
      <c r="K225" s="12">
        <v>424402</v>
      </c>
      <c r="L225" s="1">
        <v>0</v>
      </c>
      <c r="M225" s="12">
        <v>424402</v>
      </c>
      <c r="N225" s="1">
        <v>0</v>
      </c>
      <c r="O225" s="12">
        <v>424402</v>
      </c>
      <c r="P225" s="12">
        <v>2093572</v>
      </c>
      <c r="Q225" s="12">
        <f t="shared" si="16"/>
        <v>-1669170</v>
      </c>
    </row>
    <row r="226" spans="1:17" hidden="1" outlineLevel="1" x14ac:dyDescent="0.25">
      <c r="B226" s="1">
        <v>47</v>
      </c>
      <c r="C226" s="1">
        <v>26</v>
      </c>
      <c r="D226" s="1" t="s">
        <v>269</v>
      </c>
      <c r="E226" s="1">
        <v>0</v>
      </c>
      <c r="F226" s="1">
        <v>0</v>
      </c>
      <c r="G226" s="1">
        <v>0</v>
      </c>
      <c r="H226" s="1">
        <v>0</v>
      </c>
      <c r="I226" s="1">
        <v>0</v>
      </c>
      <c r="J226" s="1">
        <v>0</v>
      </c>
      <c r="K226" s="12">
        <v>147102</v>
      </c>
      <c r="L226" s="1">
        <v>0</v>
      </c>
      <c r="M226" s="12">
        <v>147102</v>
      </c>
      <c r="N226" s="1">
        <v>0</v>
      </c>
      <c r="O226" s="12">
        <v>147102</v>
      </c>
      <c r="P226" s="12">
        <v>0</v>
      </c>
      <c r="Q226" s="12">
        <f t="shared" si="16"/>
        <v>147102</v>
      </c>
    </row>
    <row r="227" spans="1:17" hidden="1" outlineLevel="1" x14ac:dyDescent="0.25">
      <c r="A227" s="1">
        <v>196</v>
      </c>
      <c r="B227" s="1">
        <v>47</v>
      </c>
      <c r="C227" s="1">
        <v>81</v>
      </c>
      <c r="D227" s="1" t="s">
        <v>189</v>
      </c>
      <c r="E227" s="1">
        <v>0</v>
      </c>
      <c r="F227" s="1">
        <v>0</v>
      </c>
      <c r="G227" s="1">
        <v>0</v>
      </c>
      <c r="H227" s="1">
        <v>0</v>
      </c>
      <c r="I227" s="1">
        <v>0</v>
      </c>
      <c r="J227" s="1">
        <v>0</v>
      </c>
      <c r="K227" s="1">
        <v>0</v>
      </c>
      <c r="L227" s="1">
        <v>0</v>
      </c>
      <c r="M227" s="1">
        <v>0</v>
      </c>
      <c r="N227" s="12">
        <v>-805693</v>
      </c>
      <c r="O227" s="12">
        <v>-805693</v>
      </c>
      <c r="P227" s="12">
        <v>-1050000</v>
      </c>
      <c r="Q227" s="12">
        <f t="shared" si="16"/>
        <v>244307</v>
      </c>
    </row>
    <row r="228" spans="1:17" hidden="1" outlineLevel="1" x14ac:dyDescent="0.25">
      <c r="A228" s="1">
        <v>197</v>
      </c>
      <c r="B228" s="1">
        <v>47</v>
      </c>
      <c r="C228" s="1">
        <v>84</v>
      </c>
      <c r="D228" s="1" t="s">
        <v>190</v>
      </c>
      <c r="E228" s="1">
        <v>0</v>
      </c>
      <c r="F228" s="1">
        <v>0</v>
      </c>
      <c r="G228" s="1">
        <v>0</v>
      </c>
      <c r="H228" s="1">
        <v>0</v>
      </c>
      <c r="I228" s="1">
        <v>0</v>
      </c>
      <c r="J228" s="1">
        <v>0</v>
      </c>
      <c r="K228" s="1">
        <v>0</v>
      </c>
      <c r="L228" s="1">
        <v>0</v>
      </c>
      <c r="M228" s="1">
        <v>0</v>
      </c>
      <c r="N228" s="12">
        <v>39339</v>
      </c>
      <c r="O228" s="12">
        <v>39339</v>
      </c>
      <c r="P228" s="1">
        <v>0</v>
      </c>
      <c r="Q228" s="12">
        <f t="shared" si="16"/>
        <v>39339</v>
      </c>
    </row>
    <row r="229" spans="1:17" s="2" customFormat="1" hidden="1" outlineLevel="1" x14ac:dyDescent="0.25">
      <c r="A229" s="1">
        <v>198</v>
      </c>
      <c r="B229" s="1">
        <v>47</v>
      </c>
      <c r="C229" s="1">
        <v>89</v>
      </c>
      <c r="D229" s="1" t="s">
        <v>2</v>
      </c>
      <c r="E229" s="1">
        <v>0</v>
      </c>
      <c r="F229" s="1">
        <v>0</v>
      </c>
      <c r="G229" s="1">
        <v>0</v>
      </c>
      <c r="H229" s="1">
        <v>0</v>
      </c>
      <c r="I229" s="1">
        <v>0</v>
      </c>
      <c r="J229" s="1">
        <v>0</v>
      </c>
      <c r="K229" s="1">
        <v>0</v>
      </c>
      <c r="L229" s="12">
        <v>6803592</v>
      </c>
      <c r="M229" s="12">
        <v>6803592</v>
      </c>
      <c r="N229" s="1">
        <v>0</v>
      </c>
      <c r="O229" s="12">
        <v>6803592</v>
      </c>
      <c r="P229" s="12">
        <v>6622632</v>
      </c>
      <c r="Q229" s="12">
        <f t="shared" si="16"/>
        <v>180960</v>
      </c>
    </row>
    <row r="230" spans="1:17" collapsed="1" x14ac:dyDescent="0.25">
      <c r="A230" s="2">
        <v>20</v>
      </c>
      <c r="B230" s="2">
        <v>61</v>
      </c>
      <c r="C230" s="2"/>
      <c r="D230" s="2" t="s">
        <v>191</v>
      </c>
      <c r="E230" s="2">
        <v>0</v>
      </c>
      <c r="F230" s="2">
        <v>0</v>
      </c>
      <c r="G230" s="13">
        <v>-20690744</v>
      </c>
      <c r="H230" s="13">
        <v>-20690744</v>
      </c>
      <c r="I230" s="2">
        <v>0</v>
      </c>
      <c r="J230" s="2">
        <v>0</v>
      </c>
      <c r="K230" s="13">
        <v>12992191</v>
      </c>
      <c r="L230" s="13">
        <v>6926381</v>
      </c>
      <c r="M230" s="13">
        <v>19918572</v>
      </c>
      <c r="N230" s="13">
        <v>7153476</v>
      </c>
      <c r="O230" s="13">
        <v>6381304</v>
      </c>
      <c r="P230" s="13">
        <v>7177022</v>
      </c>
      <c r="Q230" s="13">
        <f>O230-P230</f>
        <v>-795718</v>
      </c>
    </row>
    <row r="231" spans="1:17" hidden="1" outlineLevel="1" x14ac:dyDescent="0.25">
      <c r="A231" s="1">
        <v>201</v>
      </c>
      <c r="B231" s="1">
        <v>61</v>
      </c>
      <c r="C231" s="1">
        <v>2</v>
      </c>
      <c r="D231" s="1" t="s">
        <v>192</v>
      </c>
      <c r="E231" s="1">
        <v>0</v>
      </c>
      <c r="F231" s="1">
        <v>0</v>
      </c>
      <c r="G231" s="12">
        <v>-10000</v>
      </c>
      <c r="H231" s="12">
        <v>-10000</v>
      </c>
      <c r="I231" s="1">
        <v>0</v>
      </c>
      <c r="J231" s="1">
        <v>0</v>
      </c>
      <c r="K231" s="12">
        <v>2811791</v>
      </c>
      <c r="L231" s="1">
        <v>0</v>
      </c>
      <c r="M231" s="12">
        <v>2811791</v>
      </c>
      <c r="N231" s="1">
        <v>0</v>
      </c>
      <c r="O231" s="12">
        <v>2801791</v>
      </c>
      <c r="P231" s="12">
        <v>5763284</v>
      </c>
      <c r="Q231" s="12">
        <f t="shared" ref="Q231:Q266" si="17">O231-P231</f>
        <v>-2961493</v>
      </c>
    </row>
    <row r="232" spans="1:17" hidden="1" outlineLevel="1" x14ac:dyDescent="0.25">
      <c r="A232" s="1">
        <v>202</v>
      </c>
      <c r="B232" s="1">
        <v>61</v>
      </c>
      <c r="C232" s="1">
        <v>12</v>
      </c>
      <c r="D232" s="1" t="s">
        <v>193</v>
      </c>
      <c r="E232" s="1">
        <v>0</v>
      </c>
      <c r="F232" s="1">
        <v>0</v>
      </c>
      <c r="G232" s="12">
        <v>-552893</v>
      </c>
      <c r="H232" s="12">
        <v>-552893</v>
      </c>
      <c r="I232" s="1">
        <v>0</v>
      </c>
      <c r="J232" s="1">
        <v>0</v>
      </c>
      <c r="K232" s="12">
        <v>155347</v>
      </c>
      <c r="L232" s="12">
        <v>229077</v>
      </c>
      <c r="M232" s="12">
        <v>384424</v>
      </c>
      <c r="N232" s="12">
        <v>439510</v>
      </c>
      <c r="O232" s="12">
        <v>271041</v>
      </c>
      <c r="P232" s="12">
        <v>-212557</v>
      </c>
      <c r="Q232" s="12">
        <f t="shared" si="17"/>
        <v>483598</v>
      </c>
    </row>
    <row r="233" spans="1:17" hidden="1" outlineLevel="1" x14ac:dyDescent="0.25">
      <c r="A233" s="1">
        <v>203</v>
      </c>
      <c r="B233" s="1">
        <v>61</v>
      </c>
      <c r="C233" s="1">
        <v>13</v>
      </c>
      <c r="D233" s="1" t="s">
        <v>194</v>
      </c>
      <c r="E233" s="1">
        <v>0</v>
      </c>
      <c r="F233" s="1">
        <v>0</v>
      </c>
      <c r="G233" s="12">
        <v>-660323</v>
      </c>
      <c r="H233" s="12">
        <v>-660323</v>
      </c>
      <c r="I233" s="1">
        <v>0</v>
      </c>
      <c r="J233" s="1">
        <v>0</v>
      </c>
      <c r="K233" s="12">
        <v>168851</v>
      </c>
      <c r="L233" s="12">
        <v>245255</v>
      </c>
      <c r="M233" s="12">
        <v>414106</v>
      </c>
      <c r="N233" s="12">
        <v>208834</v>
      </c>
      <c r="O233" s="12">
        <v>-37383</v>
      </c>
      <c r="P233" s="12">
        <v>-298874</v>
      </c>
      <c r="Q233" s="12">
        <f t="shared" si="17"/>
        <v>261491</v>
      </c>
    </row>
    <row r="234" spans="1:17" hidden="1" outlineLevel="1" x14ac:dyDescent="0.25">
      <c r="A234" s="1">
        <v>204</v>
      </c>
      <c r="B234" s="1">
        <v>61</v>
      </c>
      <c r="C234" s="1">
        <v>19</v>
      </c>
      <c r="D234" s="1" t="s">
        <v>195</v>
      </c>
      <c r="E234" s="1">
        <v>0</v>
      </c>
      <c r="F234" s="1">
        <v>0</v>
      </c>
      <c r="G234" s="12">
        <v>-586915</v>
      </c>
      <c r="H234" s="12">
        <v>-586915</v>
      </c>
      <c r="I234" s="1">
        <v>0</v>
      </c>
      <c r="J234" s="1">
        <v>0</v>
      </c>
      <c r="K234" s="12">
        <v>283166</v>
      </c>
      <c r="L234" s="12">
        <v>279497</v>
      </c>
      <c r="M234" s="12">
        <v>562663</v>
      </c>
      <c r="N234" s="12">
        <v>334945</v>
      </c>
      <c r="O234" s="12">
        <v>310693</v>
      </c>
      <c r="P234" s="12">
        <v>-166599</v>
      </c>
      <c r="Q234" s="12">
        <f t="shared" si="17"/>
        <v>477292</v>
      </c>
    </row>
    <row r="235" spans="1:17" hidden="1" outlineLevel="1" x14ac:dyDescent="0.25">
      <c r="A235" s="1">
        <v>205</v>
      </c>
      <c r="B235" s="1">
        <v>61</v>
      </c>
      <c r="C235" s="1">
        <v>25</v>
      </c>
      <c r="D235" s="1" t="s">
        <v>196</v>
      </c>
      <c r="E235" s="1">
        <v>0</v>
      </c>
      <c r="F235" s="1">
        <v>0</v>
      </c>
      <c r="G235" s="12">
        <v>-604735</v>
      </c>
      <c r="H235" s="12">
        <v>-604735</v>
      </c>
      <c r="I235" s="1">
        <v>0</v>
      </c>
      <c r="J235" s="1">
        <v>0</v>
      </c>
      <c r="K235" s="12">
        <v>164434</v>
      </c>
      <c r="L235" s="12">
        <v>279394</v>
      </c>
      <c r="M235" s="12">
        <v>443828</v>
      </c>
      <c r="N235" s="12">
        <v>228247</v>
      </c>
      <c r="O235" s="12">
        <v>67340</v>
      </c>
      <c r="P235" s="12">
        <v>-200279</v>
      </c>
      <c r="Q235" s="12">
        <f t="shared" si="17"/>
        <v>267619</v>
      </c>
    </row>
    <row r="236" spans="1:17" hidden="1" outlineLevel="1" x14ac:dyDescent="0.25">
      <c r="A236" s="1">
        <v>206</v>
      </c>
      <c r="B236" s="1">
        <v>61</v>
      </c>
      <c r="C236" s="1">
        <v>26</v>
      </c>
      <c r="D236" s="1" t="s">
        <v>197</v>
      </c>
      <c r="E236" s="1">
        <v>0</v>
      </c>
      <c r="F236" s="1">
        <v>0</v>
      </c>
      <c r="G236" s="12">
        <v>-680123</v>
      </c>
      <c r="H236" s="12">
        <v>-680123</v>
      </c>
      <c r="I236" s="1">
        <v>0</v>
      </c>
      <c r="J236" s="1">
        <v>0</v>
      </c>
      <c r="K236" s="12">
        <v>428761</v>
      </c>
      <c r="L236" s="12">
        <v>318033</v>
      </c>
      <c r="M236" s="12">
        <v>746794</v>
      </c>
      <c r="N236" s="12">
        <v>259802</v>
      </c>
      <c r="O236" s="12">
        <v>326473</v>
      </c>
      <c r="P236" s="12">
        <v>-226237</v>
      </c>
      <c r="Q236" s="12">
        <f t="shared" si="17"/>
        <v>552710</v>
      </c>
    </row>
    <row r="237" spans="1:17" hidden="1" outlineLevel="1" x14ac:dyDescent="0.25">
      <c r="A237" s="1">
        <v>207</v>
      </c>
      <c r="B237" s="1">
        <v>61</v>
      </c>
      <c r="C237" s="1">
        <v>27</v>
      </c>
      <c r="D237" s="1" t="s">
        <v>198</v>
      </c>
      <c r="E237" s="1">
        <v>0</v>
      </c>
      <c r="F237" s="1">
        <v>0</v>
      </c>
      <c r="G237" s="12">
        <v>-604735</v>
      </c>
      <c r="H237" s="12">
        <v>-604735</v>
      </c>
      <c r="I237" s="1">
        <v>0</v>
      </c>
      <c r="J237" s="1">
        <v>0</v>
      </c>
      <c r="K237" s="12">
        <v>166955</v>
      </c>
      <c r="L237" s="12">
        <v>283852</v>
      </c>
      <c r="M237" s="12">
        <v>450807</v>
      </c>
      <c r="N237" s="12">
        <v>231862</v>
      </c>
      <c r="O237" s="12">
        <v>77934</v>
      </c>
      <c r="P237" s="12">
        <v>-193977</v>
      </c>
      <c r="Q237" s="12">
        <f t="shared" si="17"/>
        <v>271911</v>
      </c>
    </row>
    <row r="238" spans="1:17" hidden="1" outlineLevel="1" x14ac:dyDescent="0.25">
      <c r="A238" s="1">
        <v>208</v>
      </c>
      <c r="B238" s="1">
        <v>61</v>
      </c>
      <c r="C238" s="1">
        <v>28</v>
      </c>
      <c r="D238" s="1" t="s">
        <v>199</v>
      </c>
      <c r="E238" s="1">
        <v>0</v>
      </c>
      <c r="F238" s="1">
        <v>0</v>
      </c>
      <c r="G238" s="12">
        <v>-540219</v>
      </c>
      <c r="H238" s="12">
        <v>-540219</v>
      </c>
      <c r="I238" s="1">
        <v>0</v>
      </c>
      <c r="J238" s="1">
        <v>0</v>
      </c>
      <c r="K238" s="12">
        <v>251073</v>
      </c>
      <c r="L238" s="12">
        <v>238079</v>
      </c>
      <c r="M238" s="12">
        <v>489152</v>
      </c>
      <c r="N238" s="12">
        <v>194486</v>
      </c>
      <c r="O238" s="12">
        <v>143419</v>
      </c>
      <c r="P238" s="12">
        <v>-188643</v>
      </c>
      <c r="Q238" s="12">
        <f t="shared" si="17"/>
        <v>332062</v>
      </c>
    </row>
    <row r="239" spans="1:17" hidden="1" outlineLevel="1" x14ac:dyDescent="0.25">
      <c r="A239" s="1">
        <v>209</v>
      </c>
      <c r="B239" s="1">
        <v>61</v>
      </c>
      <c r="C239" s="1">
        <v>29</v>
      </c>
      <c r="D239" s="1" t="s">
        <v>200</v>
      </c>
      <c r="E239" s="1">
        <v>0</v>
      </c>
      <c r="F239" s="1">
        <v>0</v>
      </c>
      <c r="G239" s="12">
        <v>-680123</v>
      </c>
      <c r="H239" s="12">
        <v>-680123</v>
      </c>
      <c r="I239" s="1">
        <v>0</v>
      </c>
      <c r="J239" s="1">
        <v>0</v>
      </c>
      <c r="K239" s="12">
        <v>183406</v>
      </c>
      <c r="L239" s="12">
        <v>322194</v>
      </c>
      <c r="M239" s="12">
        <v>505600</v>
      </c>
      <c r="N239" s="12">
        <v>263171</v>
      </c>
      <c r="O239" s="12">
        <v>88648</v>
      </c>
      <c r="P239" s="12">
        <v>-220155</v>
      </c>
      <c r="Q239" s="12">
        <f t="shared" si="17"/>
        <v>308803</v>
      </c>
    </row>
    <row r="240" spans="1:17" hidden="1" outlineLevel="1" x14ac:dyDescent="0.25">
      <c r="A240" s="1">
        <v>2010</v>
      </c>
      <c r="B240" s="1">
        <v>61</v>
      </c>
      <c r="C240" s="1">
        <v>30</v>
      </c>
      <c r="D240" s="1" t="s">
        <v>201</v>
      </c>
      <c r="E240" s="1">
        <v>0</v>
      </c>
      <c r="F240" s="1">
        <v>0</v>
      </c>
      <c r="G240" s="12">
        <v>-540221</v>
      </c>
      <c r="H240" s="12">
        <v>-540221</v>
      </c>
      <c r="I240" s="1">
        <v>0</v>
      </c>
      <c r="J240" s="1">
        <v>0</v>
      </c>
      <c r="K240" s="12">
        <v>148402</v>
      </c>
      <c r="L240" s="12">
        <v>238079</v>
      </c>
      <c r="M240" s="12">
        <v>386481</v>
      </c>
      <c r="N240" s="12">
        <v>194486</v>
      </c>
      <c r="O240" s="12">
        <v>40746</v>
      </c>
      <c r="P240" s="12">
        <v>-188455</v>
      </c>
      <c r="Q240" s="12">
        <f t="shared" si="17"/>
        <v>229201</v>
      </c>
    </row>
    <row r="241" spans="1:17" hidden="1" outlineLevel="1" x14ac:dyDescent="0.25">
      <c r="A241" s="1">
        <v>2011</v>
      </c>
      <c r="B241" s="1">
        <v>61</v>
      </c>
      <c r="C241" s="1">
        <v>31</v>
      </c>
      <c r="D241" s="1" t="s">
        <v>202</v>
      </c>
      <c r="E241" s="1">
        <v>0</v>
      </c>
      <c r="F241" s="1">
        <v>0</v>
      </c>
      <c r="G241" s="12">
        <v>-618025</v>
      </c>
      <c r="H241" s="12">
        <v>-618025</v>
      </c>
      <c r="I241" s="1">
        <v>0</v>
      </c>
      <c r="J241" s="1">
        <v>0</v>
      </c>
      <c r="K241" s="12">
        <v>246011</v>
      </c>
      <c r="L241" s="12">
        <v>276659</v>
      </c>
      <c r="M241" s="12">
        <v>522670</v>
      </c>
      <c r="N241" s="12">
        <v>532857</v>
      </c>
      <c r="O241" s="12">
        <v>437502</v>
      </c>
      <c r="P241" s="12">
        <v>-203294</v>
      </c>
      <c r="Q241" s="12">
        <f t="shared" si="17"/>
        <v>640796</v>
      </c>
    </row>
    <row r="242" spans="1:17" hidden="1" outlineLevel="1" x14ac:dyDescent="0.25">
      <c r="A242" s="1">
        <v>2012</v>
      </c>
      <c r="B242" s="1">
        <v>61</v>
      </c>
      <c r="C242" s="1">
        <v>34</v>
      </c>
      <c r="D242" s="1" t="s">
        <v>203</v>
      </c>
      <c r="E242" s="1">
        <v>0</v>
      </c>
      <c r="F242" s="1">
        <v>0</v>
      </c>
      <c r="G242" s="12">
        <v>-925290</v>
      </c>
      <c r="H242" s="12">
        <v>-925290</v>
      </c>
      <c r="I242" s="1">
        <v>0</v>
      </c>
      <c r="J242" s="1">
        <v>0</v>
      </c>
      <c r="K242" s="12">
        <v>172525</v>
      </c>
      <c r="L242" s="12">
        <v>167585</v>
      </c>
      <c r="M242" s="12">
        <v>340110</v>
      </c>
      <c r="N242" s="12">
        <v>144787</v>
      </c>
      <c r="O242" s="12">
        <v>-440393</v>
      </c>
      <c r="P242" s="12">
        <v>-257174</v>
      </c>
      <c r="Q242" s="12">
        <f t="shared" si="17"/>
        <v>-183219</v>
      </c>
    </row>
    <row r="243" spans="1:17" hidden="1" outlineLevel="1" x14ac:dyDescent="0.25">
      <c r="A243" s="1">
        <v>2013</v>
      </c>
      <c r="B243" s="1">
        <v>61</v>
      </c>
      <c r="C243" s="1">
        <v>37</v>
      </c>
      <c r="D243" s="1" t="s">
        <v>204</v>
      </c>
      <c r="E243" s="1">
        <v>0</v>
      </c>
      <c r="F243" s="1">
        <v>0</v>
      </c>
      <c r="G243" s="12">
        <v>-602953</v>
      </c>
      <c r="H243" s="12">
        <v>-602953</v>
      </c>
      <c r="I243" s="1">
        <v>0</v>
      </c>
      <c r="J243" s="1">
        <v>0</v>
      </c>
      <c r="K243" s="12">
        <v>173938</v>
      </c>
      <c r="L243" s="12">
        <v>215111</v>
      </c>
      <c r="M243" s="12">
        <v>389049</v>
      </c>
      <c r="N243" s="12">
        <v>240057</v>
      </c>
      <c r="O243" s="12">
        <v>26153</v>
      </c>
      <c r="P243" s="12">
        <v>-253015</v>
      </c>
      <c r="Q243" s="12">
        <f t="shared" si="17"/>
        <v>279168</v>
      </c>
    </row>
    <row r="244" spans="1:17" hidden="1" outlineLevel="1" x14ac:dyDescent="0.25">
      <c r="A244" s="1">
        <v>2014</v>
      </c>
      <c r="B244" s="1">
        <v>61</v>
      </c>
      <c r="C244" s="1">
        <v>38</v>
      </c>
      <c r="D244" s="1" t="s">
        <v>205</v>
      </c>
      <c r="E244" s="1">
        <v>0</v>
      </c>
      <c r="F244" s="1">
        <v>0</v>
      </c>
      <c r="G244" s="12">
        <v>-700008</v>
      </c>
      <c r="H244" s="12">
        <v>-700008</v>
      </c>
      <c r="I244" s="1">
        <v>0</v>
      </c>
      <c r="J244" s="1">
        <v>0</v>
      </c>
      <c r="K244" s="12">
        <v>1477092</v>
      </c>
      <c r="L244" s="12">
        <v>290549</v>
      </c>
      <c r="M244" s="12">
        <v>1767641</v>
      </c>
      <c r="N244" s="12">
        <v>319026</v>
      </c>
      <c r="O244" s="12">
        <v>1386659</v>
      </c>
      <c r="P244" s="12">
        <v>-245684</v>
      </c>
      <c r="Q244" s="12">
        <f t="shared" si="17"/>
        <v>1632343</v>
      </c>
    </row>
    <row r="245" spans="1:17" hidden="1" outlineLevel="1" x14ac:dyDescent="0.25">
      <c r="A245" s="1">
        <v>2015</v>
      </c>
      <c r="B245" s="1">
        <v>61</v>
      </c>
      <c r="C245" s="1">
        <v>40</v>
      </c>
      <c r="D245" s="1" t="s">
        <v>206</v>
      </c>
      <c r="E245" s="1">
        <v>0</v>
      </c>
      <c r="F245" s="1">
        <v>0</v>
      </c>
      <c r="G245" s="12">
        <v>-642523</v>
      </c>
      <c r="H245" s="12">
        <v>-642523</v>
      </c>
      <c r="I245" s="1">
        <v>0</v>
      </c>
      <c r="J245" s="1">
        <v>0</v>
      </c>
      <c r="K245" s="12">
        <v>194079</v>
      </c>
      <c r="L245" s="12">
        <v>200829</v>
      </c>
      <c r="M245" s="12">
        <v>394908</v>
      </c>
      <c r="N245" s="12">
        <v>188484</v>
      </c>
      <c r="O245" s="12">
        <v>-59131</v>
      </c>
      <c r="P245" s="12">
        <v>-299052</v>
      </c>
      <c r="Q245" s="12">
        <f t="shared" si="17"/>
        <v>239921</v>
      </c>
    </row>
    <row r="246" spans="1:17" hidden="1" outlineLevel="1" x14ac:dyDescent="0.25">
      <c r="A246" s="1">
        <v>2016</v>
      </c>
      <c r="B246" s="1">
        <v>61</v>
      </c>
      <c r="C246" s="1">
        <v>41</v>
      </c>
      <c r="D246" s="1" t="s">
        <v>207</v>
      </c>
      <c r="E246" s="1">
        <v>0</v>
      </c>
      <c r="F246" s="1">
        <v>0</v>
      </c>
      <c r="G246" s="12">
        <v>-678407</v>
      </c>
      <c r="H246" s="12">
        <v>-678407</v>
      </c>
      <c r="I246" s="1">
        <v>0</v>
      </c>
      <c r="J246" s="1">
        <v>0</v>
      </c>
      <c r="K246" s="12">
        <v>190473</v>
      </c>
      <c r="L246" s="12">
        <v>251389</v>
      </c>
      <c r="M246" s="12">
        <v>441862</v>
      </c>
      <c r="N246" s="12">
        <v>271787</v>
      </c>
      <c r="O246" s="12">
        <v>35242</v>
      </c>
      <c r="P246" s="12">
        <v>-280961</v>
      </c>
      <c r="Q246" s="12">
        <f t="shared" si="17"/>
        <v>316203</v>
      </c>
    </row>
    <row r="247" spans="1:17" hidden="1" outlineLevel="1" x14ac:dyDescent="0.25">
      <c r="A247" s="1">
        <v>2017</v>
      </c>
      <c r="B247" s="1">
        <v>61</v>
      </c>
      <c r="C247" s="1">
        <v>43</v>
      </c>
      <c r="D247" s="1" t="s">
        <v>208</v>
      </c>
      <c r="E247" s="1">
        <v>0</v>
      </c>
      <c r="F247" s="1">
        <v>0</v>
      </c>
      <c r="G247" s="12">
        <v>-641723</v>
      </c>
      <c r="H247" s="12">
        <v>-641723</v>
      </c>
      <c r="I247" s="1">
        <v>0</v>
      </c>
      <c r="J247" s="1">
        <v>0</v>
      </c>
      <c r="K247" s="12">
        <v>198823</v>
      </c>
      <c r="L247" s="12">
        <v>169700</v>
      </c>
      <c r="M247" s="12">
        <v>368523</v>
      </c>
      <c r="N247" s="12">
        <v>205028</v>
      </c>
      <c r="O247" s="12">
        <v>-68172</v>
      </c>
      <c r="P247" s="12">
        <v>-311854</v>
      </c>
      <c r="Q247" s="12">
        <f t="shared" si="17"/>
        <v>243682</v>
      </c>
    </row>
    <row r="248" spans="1:17" hidden="1" outlineLevel="1" x14ac:dyDescent="0.25">
      <c r="A248" s="1">
        <v>2018</v>
      </c>
      <c r="B248" s="1">
        <v>61</v>
      </c>
      <c r="C248" s="1">
        <v>46</v>
      </c>
      <c r="D248" s="1" t="s">
        <v>209</v>
      </c>
      <c r="E248" s="1">
        <v>0</v>
      </c>
      <c r="F248" s="1">
        <v>0</v>
      </c>
      <c r="G248" s="12">
        <v>-628255</v>
      </c>
      <c r="H248" s="12">
        <v>-628255</v>
      </c>
      <c r="I248" s="1">
        <v>0</v>
      </c>
      <c r="J248" s="1">
        <v>0</v>
      </c>
      <c r="K248" s="12">
        <v>182666</v>
      </c>
      <c r="L248" s="12">
        <v>141441</v>
      </c>
      <c r="M248" s="12">
        <v>324107</v>
      </c>
      <c r="N248" s="12">
        <v>201213</v>
      </c>
      <c r="O248" s="12">
        <v>-102935</v>
      </c>
      <c r="P248" s="12">
        <v>-354683</v>
      </c>
      <c r="Q248" s="12">
        <f t="shared" si="17"/>
        <v>251748</v>
      </c>
    </row>
    <row r="249" spans="1:17" hidden="1" outlineLevel="1" x14ac:dyDescent="0.25">
      <c r="A249" s="1">
        <v>2019</v>
      </c>
      <c r="B249" s="1">
        <v>61</v>
      </c>
      <c r="C249" s="1">
        <v>49</v>
      </c>
      <c r="D249" s="1" t="s">
        <v>210</v>
      </c>
      <c r="E249" s="1">
        <v>0</v>
      </c>
      <c r="F249" s="1">
        <v>0</v>
      </c>
      <c r="G249" s="12">
        <v>-512748</v>
      </c>
      <c r="H249" s="12">
        <v>-512748</v>
      </c>
      <c r="I249" s="1">
        <v>0</v>
      </c>
      <c r="J249" s="1">
        <v>0</v>
      </c>
      <c r="K249" s="1">
        <v>0</v>
      </c>
      <c r="L249" s="1">
        <v>0</v>
      </c>
      <c r="M249" s="1">
        <v>0</v>
      </c>
      <c r="N249" s="1">
        <v>0</v>
      </c>
      <c r="O249" s="12">
        <v>-512748</v>
      </c>
      <c r="P249" s="1">
        <v>0</v>
      </c>
      <c r="Q249" s="12">
        <f t="shared" si="17"/>
        <v>-512748</v>
      </c>
    </row>
    <row r="250" spans="1:17" hidden="1" outlineLevel="1" x14ac:dyDescent="0.25">
      <c r="A250" s="1">
        <v>2020</v>
      </c>
      <c r="B250" s="1">
        <v>61</v>
      </c>
      <c r="C250" s="1">
        <v>50</v>
      </c>
      <c r="D250" s="1" t="s">
        <v>211</v>
      </c>
      <c r="E250" s="1">
        <v>0</v>
      </c>
      <c r="F250" s="1">
        <v>0</v>
      </c>
      <c r="G250" s="12">
        <v>-488437</v>
      </c>
      <c r="H250" s="12">
        <v>-488437</v>
      </c>
      <c r="I250" s="1">
        <v>0</v>
      </c>
      <c r="J250" s="1">
        <v>0</v>
      </c>
      <c r="K250" s="12">
        <v>700000</v>
      </c>
      <c r="L250" s="1">
        <v>0</v>
      </c>
      <c r="M250" s="12">
        <v>700000</v>
      </c>
      <c r="N250" s="12">
        <v>5974</v>
      </c>
      <c r="O250" s="12">
        <v>217537</v>
      </c>
      <c r="P250" s="12">
        <v>249696</v>
      </c>
      <c r="Q250" s="12">
        <f t="shared" si="17"/>
        <v>-32159</v>
      </c>
    </row>
    <row r="251" spans="1:17" hidden="1" outlineLevel="1" x14ac:dyDescent="0.25">
      <c r="A251" s="1">
        <v>2021</v>
      </c>
      <c r="B251" s="1">
        <v>61</v>
      </c>
      <c r="C251" s="1">
        <v>51</v>
      </c>
      <c r="D251" s="1" t="s">
        <v>212</v>
      </c>
      <c r="E251" s="1">
        <v>0</v>
      </c>
      <c r="F251" s="1">
        <v>0</v>
      </c>
      <c r="G251" s="12">
        <v>-575537</v>
      </c>
      <c r="H251" s="12">
        <v>-575537</v>
      </c>
      <c r="I251" s="1">
        <v>0</v>
      </c>
      <c r="J251" s="1">
        <v>0</v>
      </c>
      <c r="K251" s="12">
        <v>168395</v>
      </c>
      <c r="L251" s="12">
        <v>145522</v>
      </c>
      <c r="M251" s="12">
        <v>313917</v>
      </c>
      <c r="N251" s="12">
        <v>145941</v>
      </c>
      <c r="O251" s="12">
        <v>-115679</v>
      </c>
      <c r="P251" s="12">
        <v>-294055</v>
      </c>
      <c r="Q251" s="12">
        <f t="shared" si="17"/>
        <v>178376</v>
      </c>
    </row>
    <row r="252" spans="1:17" hidden="1" outlineLevel="1" x14ac:dyDescent="0.25">
      <c r="A252" s="1">
        <v>2022</v>
      </c>
      <c r="B252" s="1">
        <v>61</v>
      </c>
      <c r="C252" s="1">
        <v>53</v>
      </c>
      <c r="D252" s="1" t="s">
        <v>213</v>
      </c>
      <c r="E252" s="1">
        <v>0</v>
      </c>
      <c r="F252" s="1">
        <v>0</v>
      </c>
      <c r="G252" s="12">
        <v>-586915</v>
      </c>
      <c r="H252" s="12">
        <v>-586915</v>
      </c>
      <c r="I252" s="1">
        <v>0</v>
      </c>
      <c r="J252" s="1">
        <v>0</v>
      </c>
      <c r="K252" s="12">
        <v>462466</v>
      </c>
      <c r="L252" s="12">
        <v>230320</v>
      </c>
      <c r="M252" s="12">
        <v>692786</v>
      </c>
      <c r="N252" s="12">
        <v>209456</v>
      </c>
      <c r="O252" s="12">
        <v>315327</v>
      </c>
      <c r="P252" s="12">
        <v>-252698</v>
      </c>
      <c r="Q252" s="12">
        <f t="shared" si="17"/>
        <v>568025</v>
      </c>
    </row>
    <row r="253" spans="1:17" hidden="1" outlineLevel="1" x14ac:dyDescent="0.25">
      <c r="A253" s="1">
        <v>2023</v>
      </c>
      <c r="B253" s="1">
        <v>61</v>
      </c>
      <c r="C253" s="1">
        <v>54</v>
      </c>
      <c r="D253" s="1" t="s">
        <v>214</v>
      </c>
      <c r="E253" s="1">
        <v>0</v>
      </c>
      <c r="F253" s="1">
        <v>0</v>
      </c>
      <c r="G253" s="12">
        <v>-681323</v>
      </c>
      <c r="H253" s="12">
        <v>-681323</v>
      </c>
      <c r="I253" s="1">
        <v>0</v>
      </c>
      <c r="J253" s="1">
        <v>0</v>
      </c>
      <c r="K253" s="12">
        <v>171086</v>
      </c>
      <c r="L253" s="12">
        <v>222213</v>
      </c>
      <c r="M253" s="12">
        <v>393299</v>
      </c>
      <c r="N253" s="12">
        <v>300056</v>
      </c>
      <c r="O253" s="12">
        <v>12032</v>
      </c>
      <c r="P253" s="12">
        <v>-329616</v>
      </c>
      <c r="Q253" s="12">
        <f t="shared" si="17"/>
        <v>341648</v>
      </c>
    </row>
    <row r="254" spans="1:17" hidden="1" outlineLevel="1" x14ac:dyDescent="0.25">
      <c r="A254" s="1">
        <v>2024</v>
      </c>
      <c r="B254" s="1">
        <v>61</v>
      </c>
      <c r="C254" s="1">
        <v>58</v>
      </c>
      <c r="D254" s="1" t="s">
        <v>215</v>
      </c>
      <c r="E254" s="1">
        <v>0</v>
      </c>
      <c r="F254" s="1">
        <v>0</v>
      </c>
      <c r="G254" s="12">
        <v>-560799</v>
      </c>
      <c r="H254" s="12">
        <v>-560799</v>
      </c>
      <c r="I254" s="1">
        <v>0</v>
      </c>
      <c r="J254" s="1">
        <v>0</v>
      </c>
      <c r="K254" s="12">
        <v>196934</v>
      </c>
      <c r="L254" s="12">
        <v>257634</v>
      </c>
      <c r="M254" s="12">
        <v>454568</v>
      </c>
      <c r="N254" s="12">
        <v>243758</v>
      </c>
      <c r="O254" s="12">
        <v>137527</v>
      </c>
      <c r="P254" s="12">
        <v>-145445</v>
      </c>
      <c r="Q254" s="12">
        <f t="shared" si="17"/>
        <v>282972</v>
      </c>
    </row>
    <row r="255" spans="1:17" hidden="1" outlineLevel="1" x14ac:dyDescent="0.25">
      <c r="A255" s="1">
        <v>2025</v>
      </c>
      <c r="B255" s="1">
        <v>61</v>
      </c>
      <c r="C255" s="1">
        <v>59</v>
      </c>
      <c r="D255" s="1" t="s">
        <v>216</v>
      </c>
      <c r="E255" s="1">
        <v>0</v>
      </c>
      <c r="F255" s="1">
        <v>0</v>
      </c>
      <c r="G255" s="12">
        <v>-677723</v>
      </c>
      <c r="H255" s="12">
        <v>-677723</v>
      </c>
      <c r="I255" s="1">
        <v>0</v>
      </c>
      <c r="J255" s="1">
        <v>0</v>
      </c>
      <c r="K255" s="12">
        <v>251929</v>
      </c>
      <c r="L255" s="12">
        <v>201311</v>
      </c>
      <c r="M255" s="12">
        <v>453240</v>
      </c>
      <c r="N255" s="12">
        <v>9491</v>
      </c>
      <c r="O255" s="12">
        <v>-214992</v>
      </c>
      <c r="P255" s="12">
        <v>-254043</v>
      </c>
      <c r="Q255" s="12">
        <f t="shared" si="17"/>
        <v>39051</v>
      </c>
    </row>
    <row r="256" spans="1:17" hidden="1" outlineLevel="1" x14ac:dyDescent="0.25">
      <c r="A256" s="1">
        <v>2026</v>
      </c>
      <c r="B256" s="1">
        <v>61</v>
      </c>
      <c r="C256" s="1">
        <v>63</v>
      </c>
      <c r="D256" s="1" t="s">
        <v>217</v>
      </c>
      <c r="E256" s="1">
        <v>0</v>
      </c>
      <c r="F256" s="1">
        <v>0</v>
      </c>
      <c r="G256" s="12">
        <v>-679823</v>
      </c>
      <c r="H256" s="12">
        <v>-679823</v>
      </c>
      <c r="I256" s="1">
        <v>0</v>
      </c>
      <c r="J256" s="1">
        <v>0</v>
      </c>
      <c r="K256" s="12">
        <v>189163</v>
      </c>
      <c r="L256" s="12">
        <v>232864</v>
      </c>
      <c r="M256" s="12">
        <v>422027</v>
      </c>
      <c r="N256" s="12">
        <v>239929</v>
      </c>
      <c r="O256" s="12">
        <v>-17867</v>
      </c>
      <c r="P256" s="12">
        <v>-297960</v>
      </c>
      <c r="Q256" s="12">
        <f t="shared" si="17"/>
        <v>280093</v>
      </c>
    </row>
    <row r="257" spans="1:17" hidden="1" outlineLevel="1" x14ac:dyDescent="0.25">
      <c r="A257" s="1">
        <v>2027</v>
      </c>
      <c r="B257" s="1">
        <v>61</v>
      </c>
      <c r="C257" s="1">
        <v>68</v>
      </c>
      <c r="D257" s="1" t="s">
        <v>218</v>
      </c>
      <c r="E257" s="1">
        <v>0</v>
      </c>
      <c r="F257" s="1">
        <v>0</v>
      </c>
      <c r="G257" s="12">
        <v>-680363</v>
      </c>
      <c r="H257" s="12">
        <v>-680363</v>
      </c>
      <c r="I257" s="1">
        <v>0</v>
      </c>
      <c r="J257" s="1">
        <v>0</v>
      </c>
      <c r="K257" s="12">
        <v>231738</v>
      </c>
      <c r="L257" s="12">
        <v>242497</v>
      </c>
      <c r="M257" s="12">
        <v>474235</v>
      </c>
      <c r="N257" s="12">
        <v>239929</v>
      </c>
      <c r="O257" s="12">
        <v>33801</v>
      </c>
      <c r="P257" s="12">
        <v>-273493</v>
      </c>
      <c r="Q257" s="12">
        <f t="shared" si="17"/>
        <v>307294</v>
      </c>
    </row>
    <row r="258" spans="1:17" hidden="1" outlineLevel="1" x14ac:dyDescent="0.25">
      <c r="A258" s="1">
        <v>2028</v>
      </c>
      <c r="B258" s="1">
        <v>61</v>
      </c>
      <c r="C258" s="1">
        <v>70</v>
      </c>
      <c r="D258" s="1" t="s">
        <v>219</v>
      </c>
      <c r="E258" s="1">
        <v>0</v>
      </c>
      <c r="F258" s="1">
        <v>0</v>
      </c>
      <c r="G258" s="12">
        <v>-680363</v>
      </c>
      <c r="H258" s="12">
        <v>-680363</v>
      </c>
      <c r="I258" s="1">
        <v>0</v>
      </c>
      <c r="J258" s="1">
        <v>0</v>
      </c>
      <c r="K258" s="12">
        <v>231442</v>
      </c>
      <c r="L258" s="12">
        <v>242497</v>
      </c>
      <c r="M258" s="12">
        <v>473939</v>
      </c>
      <c r="N258" s="12">
        <v>239929</v>
      </c>
      <c r="O258" s="12">
        <v>33505</v>
      </c>
      <c r="P258" s="12">
        <v>-273255</v>
      </c>
      <c r="Q258" s="12">
        <f t="shared" si="17"/>
        <v>306760</v>
      </c>
    </row>
    <row r="259" spans="1:17" hidden="1" outlineLevel="1" x14ac:dyDescent="0.25">
      <c r="A259" s="1">
        <v>2029</v>
      </c>
      <c r="B259" s="1">
        <v>61</v>
      </c>
      <c r="C259" s="1">
        <v>71</v>
      </c>
      <c r="D259" s="1" t="s">
        <v>220</v>
      </c>
      <c r="E259" s="1">
        <v>0</v>
      </c>
      <c r="F259" s="1">
        <v>0</v>
      </c>
      <c r="G259" s="12">
        <v>-680361</v>
      </c>
      <c r="H259" s="12">
        <v>-680361</v>
      </c>
      <c r="I259" s="1">
        <v>0</v>
      </c>
      <c r="J259" s="1">
        <v>0</v>
      </c>
      <c r="K259" s="12">
        <v>1502199</v>
      </c>
      <c r="L259" s="1">
        <v>0</v>
      </c>
      <c r="M259" s="12">
        <v>1502199</v>
      </c>
      <c r="N259" s="1">
        <v>0</v>
      </c>
      <c r="O259" s="12">
        <v>821838</v>
      </c>
      <c r="P259" s="12">
        <v>313626</v>
      </c>
      <c r="Q259" s="12">
        <f t="shared" si="17"/>
        <v>508212</v>
      </c>
    </row>
    <row r="260" spans="1:17" hidden="1" outlineLevel="1" x14ac:dyDescent="0.25">
      <c r="A260" s="1">
        <v>2030</v>
      </c>
      <c r="B260" s="1">
        <v>61</v>
      </c>
      <c r="C260" s="1">
        <v>73</v>
      </c>
      <c r="D260" s="1" t="s">
        <v>221</v>
      </c>
      <c r="E260" s="1">
        <v>0</v>
      </c>
      <c r="F260" s="1">
        <v>0</v>
      </c>
      <c r="G260" s="12">
        <v>-679823</v>
      </c>
      <c r="H260" s="12">
        <v>-679823</v>
      </c>
      <c r="I260" s="1">
        <v>0</v>
      </c>
      <c r="J260" s="1">
        <v>0</v>
      </c>
      <c r="K260" s="12">
        <v>545635</v>
      </c>
      <c r="L260" s="12">
        <v>206700</v>
      </c>
      <c r="M260" s="12">
        <v>752335</v>
      </c>
      <c r="N260" s="12">
        <v>239929</v>
      </c>
      <c r="O260" s="12">
        <v>312441</v>
      </c>
      <c r="P260" s="12">
        <v>-319800</v>
      </c>
      <c r="Q260" s="12">
        <f t="shared" si="17"/>
        <v>632241</v>
      </c>
    </row>
    <row r="261" spans="1:17" hidden="1" outlineLevel="1" x14ac:dyDescent="0.25">
      <c r="A261" s="1">
        <v>2031</v>
      </c>
      <c r="B261" s="1">
        <v>61</v>
      </c>
      <c r="C261" s="1">
        <v>74</v>
      </c>
      <c r="D261" s="1" t="s">
        <v>222</v>
      </c>
      <c r="E261" s="1">
        <v>0</v>
      </c>
      <c r="F261" s="1">
        <v>0</v>
      </c>
      <c r="G261" s="12">
        <v>-543809</v>
      </c>
      <c r="H261" s="12">
        <v>-543809</v>
      </c>
      <c r="I261" s="1">
        <v>0</v>
      </c>
      <c r="J261" s="1">
        <v>0</v>
      </c>
      <c r="K261" s="12">
        <v>144705</v>
      </c>
      <c r="L261" s="12">
        <v>199448</v>
      </c>
      <c r="M261" s="12">
        <v>344153</v>
      </c>
      <c r="N261" s="12">
        <v>177318</v>
      </c>
      <c r="O261" s="12">
        <v>-22338</v>
      </c>
      <c r="P261" s="12">
        <v>-233013</v>
      </c>
      <c r="Q261" s="12">
        <f t="shared" si="17"/>
        <v>210675</v>
      </c>
    </row>
    <row r="262" spans="1:17" hidden="1" outlineLevel="1" x14ac:dyDescent="0.25">
      <c r="A262" s="1">
        <v>2032</v>
      </c>
      <c r="B262" s="1">
        <v>61</v>
      </c>
      <c r="C262" s="1">
        <v>75</v>
      </c>
      <c r="D262" s="1" t="s">
        <v>223</v>
      </c>
      <c r="E262" s="1">
        <v>0</v>
      </c>
      <c r="F262" s="1">
        <v>0</v>
      </c>
      <c r="G262" s="12">
        <v>-543809</v>
      </c>
      <c r="H262" s="12">
        <v>-543809</v>
      </c>
      <c r="I262" s="1">
        <v>0</v>
      </c>
      <c r="J262" s="1">
        <v>0</v>
      </c>
      <c r="K262" s="12">
        <v>203743</v>
      </c>
      <c r="L262" s="12">
        <v>199448</v>
      </c>
      <c r="M262" s="12">
        <v>403191</v>
      </c>
      <c r="N262" s="12">
        <v>177316</v>
      </c>
      <c r="O262" s="12">
        <v>36698</v>
      </c>
      <c r="P262" s="12">
        <v>-232710</v>
      </c>
      <c r="Q262" s="12">
        <f t="shared" si="17"/>
        <v>269408</v>
      </c>
    </row>
    <row r="263" spans="1:17" hidden="1" outlineLevel="1" x14ac:dyDescent="0.25">
      <c r="A263" s="1">
        <v>2033</v>
      </c>
      <c r="B263" s="1">
        <v>61</v>
      </c>
      <c r="C263" s="1">
        <v>76</v>
      </c>
      <c r="D263" s="1" t="s">
        <v>224</v>
      </c>
      <c r="E263" s="1">
        <v>0</v>
      </c>
      <c r="F263" s="1">
        <v>0</v>
      </c>
      <c r="G263" s="12">
        <v>-610603</v>
      </c>
      <c r="H263" s="12">
        <v>-610603</v>
      </c>
      <c r="I263" s="1">
        <v>0</v>
      </c>
      <c r="J263" s="1">
        <v>0</v>
      </c>
      <c r="K263" s="12">
        <v>225865</v>
      </c>
      <c r="L263" s="12">
        <v>199601</v>
      </c>
      <c r="M263" s="12">
        <v>425466</v>
      </c>
      <c r="N263" s="12">
        <v>232651</v>
      </c>
      <c r="O263" s="12">
        <v>47514</v>
      </c>
      <c r="P263" s="12">
        <v>-274309</v>
      </c>
      <c r="Q263" s="12">
        <f t="shared" si="17"/>
        <v>321823</v>
      </c>
    </row>
    <row r="264" spans="1:17" hidden="1" outlineLevel="1" x14ac:dyDescent="0.25">
      <c r="A264" s="1">
        <v>2034</v>
      </c>
      <c r="B264" s="1">
        <v>61</v>
      </c>
      <c r="C264" s="1">
        <v>77</v>
      </c>
      <c r="D264" s="1" t="s">
        <v>225</v>
      </c>
      <c r="E264" s="1">
        <v>0</v>
      </c>
      <c r="F264" s="1">
        <v>0</v>
      </c>
      <c r="G264" s="12">
        <v>-610837</v>
      </c>
      <c r="H264" s="12">
        <v>-610837</v>
      </c>
      <c r="I264" s="1">
        <v>0</v>
      </c>
      <c r="J264" s="1">
        <v>0</v>
      </c>
      <c r="K264" s="12">
        <v>169098</v>
      </c>
      <c r="L264" s="12">
        <v>199603</v>
      </c>
      <c r="M264" s="12">
        <v>368701</v>
      </c>
      <c r="N264" s="12">
        <v>233217</v>
      </c>
      <c r="O264" s="12">
        <v>-8919</v>
      </c>
      <c r="P264" s="12">
        <v>-272692</v>
      </c>
      <c r="Q264" s="12">
        <f t="shared" si="17"/>
        <v>263773</v>
      </c>
    </row>
    <row r="265" spans="1:17" hidden="1" outlineLevel="1" x14ac:dyDescent="0.25">
      <c r="A265" s="1">
        <v>2035</v>
      </c>
      <c r="B265" s="1">
        <v>61</v>
      </c>
      <c r="C265" s="1">
        <v>81</v>
      </c>
      <c r="D265" s="1" t="s">
        <v>226</v>
      </c>
      <c r="E265" s="1">
        <v>0</v>
      </c>
      <c r="F265" s="1">
        <v>0</v>
      </c>
      <c r="G265" s="1">
        <v>0</v>
      </c>
      <c r="H265" s="1">
        <v>0</v>
      </c>
      <c r="I265" s="1">
        <v>0</v>
      </c>
      <c r="J265" s="1">
        <v>0</v>
      </c>
      <c r="K265" s="1">
        <v>0</v>
      </c>
      <c r="L265" s="1">
        <v>0</v>
      </c>
      <c r="M265" s="1">
        <v>0</v>
      </c>
      <c r="N265" s="1">
        <v>0</v>
      </c>
      <c r="O265" s="1">
        <v>0</v>
      </c>
      <c r="P265" s="12">
        <v>-15000</v>
      </c>
      <c r="Q265" s="12">
        <f t="shared" si="17"/>
        <v>15000</v>
      </c>
    </row>
    <row r="266" spans="1:17" s="2" customFormat="1" hidden="1" outlineLevel="1" x14ac:dyDescent="0.25">
      <c r="A266" s="1">
        <v>2036</v>
      </c>
      <c r="B266" s="1">
        <v>61</v>
      </c>
      <c r="C266" s="1">
        <v>84</v>
      </c>
      <c r="D266" s="1" t="s">
        <v>227</v>
      </c>
      <c r="E266" s="1">
        <v>0</v>
      </c>
      <c r="F266" s="1">
        <v>0</v>
      </c>
      <c r="G266" s="1">
        <v>0</v>
      </c>
      <c r="H266" s="1">
        <v>0</v>
      </c>
      <c r="I266" s="1">
        <v>0</v>
      </c>
      <c r="J266" s="1">
        <v>0</v>
      </c>
      <c r="K266" s="1">
        <v>0</v>
      </c>
      <c r="L266" s="1">
        <v>0</v>
      </c>
      <c r="M266" s="1">
        <v>0</v>
      </c>
      <c r="N266" s="1">
        <v>0</v>
      </c>
      <c r="O266" s="1">
        <v>0</v>
      </c>
      <c r="P266" s="12">
        <v>8419998</v>
      </c>
      <c r="Q266" s="12">
        <f t="shared" si="17"/>
        <v>-8419998</v>
      </c>
    </row>
    <row r="267" spans="1:17" collapsed="1" x14ac:dyDescent="0.25">
      <c r="A267" s="2">
        <v>21</v>
      </c>
      <c r="B267" s="2">
        <v>63</v>
      </c>
      <c r="C267" s="2"/>
      <c r="D267" s="2" t="s">
        <v>228</v>
      </c>
      <c r="E267" s="2">
        <v>0</v>
      </c>
      <c r="F267" s="2">
        <v>0</v>
      </c>
      <c r="G267" s="13">
        <v>-17891011</v>
      </c>
      <c r="H267" s="13">
        <v>-17891011</v>
      </c>
      <c r="I267" s="2">
        <v>0</v>
      </c>
      <c r="J267" s="2">
        <v>0</v>
      </c>
      <c r="K267" s="13">
        <v>8549927</v>
      </c>
      <c r="L267" s="13">
        <v>407820</v>
      </c>
      <c r="M267" s="13">
        <v>8957747</v>
      </c>
      <c r="N267" s="13">
        <v>12727630</v>
      </c>
      <c r="O267" s="13">
        <v>3794366</v>
      </c>
      <c r="P267" s="13">
        <v>1458451</v>
      </c>
      <c r="Q267" s="13">
        <f>O267-P267</f>
        <v>2335915</v>
      </c>
    </row>
    <row r="268" spans="1:17" hidden="1" outlineLevel="1" x14ac:dyDescent="0.25">
      <c r="A268" s="1">
        <v>211</v>
      </c>
      <c r="B268" s="1">
        <v>63</v>
      </c>
      <c r="C268" s="1">
        <v>21</v>
      </c>
      <c r="D268" s="1" t="s">
        <v>228</v>
      </c>
      <c r="E268" s="1">
        <v>0</v>
      </c>
      <c r="F268" s="1">
        <v>0</v>
      </c>
      <c r="G268" s="12">
        <v>-17891011</v>
      </c>
      <c r="H268" s="12">
        <v>-17891011</v>
      </c>
      <c r="I268" s="1">
        <v>0</v>
      </c>
      <c r="J268" s="1">
        <v>0</v>
      </c>
      <c r="K268" s="12">
        <v>8549927</v>
      </c>
      <c r="L268" s="1">
        <v>0</v>
      </c>
      <c r="M268" s="12">
        <v>8549927</v>
      </c>
      <c r="N268" s="1">
        <v>0</v>
      </c>
      <c r="O268" s="12">
        <v>-9341084</v>
      </c>
      <c r="P268" s="12">
        <v>-1465865</v>
      </c>
      <c r="Q268" s="12">
        <f t="shared" ref="Q268:Q270" si="18">O268-P268</f>
        <v>-7875219</v>
      </c>
    </row>
    <row r="269" spans="1:17" hidden="1" outlineLevel="1" x14ac:dyDescent="0.25">
      <c r="A269" s="1">
        <v>212</v>
      </c>
      <c r="B269" s="1">
        <v>63</v>
      </c>
      <c r="C269" s="1">
        <v>84</v>
      </c>
      <c r="D269" s="1" t="s">
        <v>227</v>
      </c>
      <c r="E269" s="1">
        <v>0</v>
      </c>
      <c r="F269" s="1">
        <v>0</v>
      </c>
      <c r="G269" s="1">
        <v>0</v>
      </c>
      <c r="H269" s="1">
        <v>0</v>
      </c>
      <c r="I269" s="1">
        <v>0</v>
      </c>
      <c r="J269" s="1">
        <v>0</v>
      </c>
      <c r="K269" s="1">
        <v>0</v>
      </c>
      <c r="L269" s="1">
        <v>0</v>
      </c>
      <c r="M269" s="1">
        <v>0</v>
      </c>
      <c r="N269" s="12">
        <v>12727630</v>
      </c>
      <c r="O269" s="12">
        <v>12727630</v>
      </c>
      <c r="P269" s="12">
        <v>2516496</v>
      </c>
      <c r="Q269" s="12">
        <f t="shared" si="18"/>
        <v>10211134</v>
      </c>
    </row>
    <row r="270" spans="1:17" s="2" customFormat="1" hidden="1" outlineLevel="1" x14ac:dyDescent="0.25">
      <c r="A270" s="1">
        <v>213</v>
      </c>
      <c r="B270" s="1">
        <v>63</v>
      </c>
      <c r="C270" s="1">
        <v>89</v>
      </c>
      <c r="D270" s="1" t="s">
        <v>229</v>
      </c>
      <c r="E270" s="1">
        <v>0</v>
      </c>
      <c r="F270" s="1">
        <v>0</v>
      </c>
      <c r="G270" s="1">
        <v>0</v>
      </c>
      <c r="H270" s="1">
        <v>0</v>
      </c>
      <c r="I270" s="1">
        <v>0</v>
      </c>
      <c r="J270" s="1">
        <v>0</v>
      </c>
      <c r="K270" s="1">
        <v>0</v>
      </c>
      <c r="L270" s="12">
        <v>407820</v>
      </c>
      <c r="M270" s="12">
        <v>407820</v>
      </c>
      <c r="N270" s="1">
        <v>0</v>
      </c>
      <c r="O270" s="12">
        <v>407820</v>
      </c>
      <c r="P270" s="12">
        <v>407820</v>
      </c>
      <c r="Q270" s="12">
        <f t="shared" si="18"/>
        <v>0</v>
      </c>
    </row>
    <row r="271" spans="1:17" collapsed="1" x14ac:dyDescent="0.25">
      <c r="A271" s="2">
        <v>22</v>
      </c>
      <c r="B271" s="2">
        <v>65</v>
      </c>
      <c r="C271" s="2"/>
      <c r="D271" s="2" t="s">
        <v>230</v>
      </c>
      <c r="E271" s="2">
        <v>0</v>
      </c>
      <c r="F271" s="2">
        <v>0</v>
      </c>
      <c r="G271" s="13">
        <v>-98973308</v>
      </c>
      <c r="H271" s="13">
        <v>-98973308</v>
      </c>
      <c r="I271" s="2">
        <v>0</v>
      </c>
      <c r="J271" s="2">
        <v>0</v>
      </c>
      <c r="K271" s="13">
        <v>23594310</v>
      </c>
      <c r="L271" s="13">
        <v>11825424</v>
      </c>
      <c r="M271" s="13">
        <v>35419734</v>
      </c>
      <c r="N271" s="13">
        <v>22537649</v>
      </c>
      <c r="O271" s="13">
        <v>-41015925</v>
      </c>
      <c r="P271" s="13">
        <v>-37010216</v>
      </c>
      <c r="Q271" s="13">
        <f>O271-P271</f>
        <v>-4005709</v>
      </c>
    </row>
    <row r="272" spans="1:17" hidden="1" outlineLevel="1" x14ac:dyDescent="0.25">
      <c r="A272" s="1">
        <v>221</v>
      </c>
      <c r="B272" s="1">
        <v>65</v>
      </c>
      <c r="C272" s="1">
        <v>4</v>
      </c>
      <c r="D272" s="1" t="s">
        <v>267</v>
      </c>
      <c r="E272" s="1">
        <v>0</v>
      </c>
      <c r="F272" s="1">
        <v>0</v>
      </c>
      <c r="G272" s="12">
        <v>-98973308</v>
      </c>
      <c r="H272" s="12">
        <v>-98973308</v>
      </c>
      <c r="I272" s="1">
        <v>0</v>
      </c>
      <c r="J272" s="1">
        <v>0</v>
      </c>
      <c r="K272" s="1">
        <v>0</v>
      </c>
      <c r="L272" s="1">
        <v>0</v>
      </c>
      <c r="M272" s="1">
        <v>0</v>
      </c>
      <c r="N272" s="1">
        <v>0</v>
      </c>
      <c r="O272" s="12">
        <v>-98973308</v>
      </c>
      <c r="P272" s="12">
        <v>-98749998</v>
      </c>
      <c r="Q272" s="12">
        <f t="shared" ref="Q272:Q277" si="19">O272-P272</f>
        <v>-223310</v>
      </c>
    </row>
    <row r="273" spans="1:17" hidden="1" outlineLevel="1" x14ac:dyDescent="0.25">
      <c r="A273" s="1">
        <v>222</v>
      </c>
      <c r="B273" s="1">
        <v>65</v>
      </c>
      <c r="C273" s="1">
        <v>12</v>
      </c>
      <c r="D273" s="1" t="s">
        <v>231</v>
      </c>
      <c r="E273" s="1">
        <v>0</v>
      </c>
      <c r="F273" s="1">
        <v>0</v>
      </c>
      <c r="G273" s="1">
        <v>0</v>
      </c>
      <c r="H273" s="1">
        <v>0</v>
      </c>
      <c r="I273" s="1">
        <v>0</v>
      </c>
      <c r="J273" s="1">
        <v>0</v>
      </c>
      <c r="K273" s="12">
        <v>19941091</v>
      </c>
      <c r="L273" s="1">
        <v>0</v>
      </c>
      <c r="M273" s="12">
        <v>19941091</v>
      </c>
      <c r="N273" s="1">
        <v>0</v>
      </c>
      <c r="O273" s="12">
        <v>19941091</v>
      </c>
      <c r="P273" s="12">
        <v>21591094</v>
      </c>
      <c r="Q273" s="12">
        <f t="shared" si="19"/>
        <v>-1650003</v>
      </c>
    </row>
    <row r="274" spans="1:17" hidden="1" outlineLevel="1" x14ac:dyDescent="0.25">
      <c r="A274" s="1">
        <v>223</v>
      </c>
      <c r="B274" s="1">
        <v>65</v>
      </c>
      <c r="C274" s="1">
        <v>41</v>
      </c>
      <c r="D274" s="1" t="s">
        <v>232</v>
      </c>
      <c r="E274" s="1">
        <v>0</v>
      </c>
      <c r="F274" s="1">
        <v>0</v>
      </c>
      <c r="G274" s="1">
        <v>0</v>
      </c>
      <c r="H274" s="1">
        <v>0</v>
      </c>
      <c r="I274" s="1">
        <v>0</v>
      </c>
      <c r="J274" s="1">
        <v>0</v>
      </c>
      <c r="K274" s="12">
        <v>535857</v>
      </c>
      <c r="L274" s="1">
        <v>0</v>
      </c>
      <c r="M274" s="12">
        <v>535857</v>
      </c>
      <c r="N274" s="1">
        <v>0</v>
      </c>
      <c r="O274" s="12">
        <v>535857</v>
      </c>
      <c r="P274" s="12">
        <v>767000</v>
      </c>
      <c r="Q274" s="12">
        <f t="shared" si="19"/>
        <v>-231143</v>
      </c>
    </row>
    <row r="275" spans="1:17" hidden="1" outlineLevel="1" x14ac:dyDescent="0.25">
      <c r="A275" s="1">
        <v>224</v>
      </c>
      <c r="B275" s="1">
        <v>65</v>
      </c>
      <c r="C275" s="1">
        <v>42</v>
      </c>
      <c r="D275" s="1" t="s">
        <v>233</v>
      </c>
      <c r="E275" s="1">
        <v>0</v>
      </c>
      <c r="F275" s="1">
        <v>0</v>
      </c>
      <c r="G275" s="1">
        <v>0</v>
      </c>
      <c r="H275" s="1">
        <v>0</v>
      </c>
      <c r="I275" s="1">
        <v>0</v>
      </c>
      <c r="J275" s="1">
        <v>0</v>
      </c>
      <c r="K275" s="12">
        <v>3117362</v>
      </c>
      <c r="L275" s="1">
        <v>0</v>
      </c>
      <c r="M275" s="12">
        <v>3117362</v>
      </c>
      <c r="N275" s="1">
        <v>0</v>
      </c>
      <c r="O275" s="12">
        <v>3117362</v>
      </c>
      <c r="P275" s="12">
        <v>2842000</v>
      </c>
      <c r="Q275" s="12">
        <f t="shared" si="19"/>
        <v>275362</v>
      </c>
    </row>
    <row r="276" spans="1:17" hidden="1" outlineLevel="1" x14ac:dyDescent="0.25">
      <c r="A276" s="1">
        <v>225</v>
      </c>
      <c r="B276" s="1">
        <v>65</v>
      </c>
      <c r="C276" s="1">
        <v>84</v>
      </c>
      <c r="D276" s="1" t="s">
        <v>190</v>
      </c>
      <c r="E276" s="1">
        <v>0</v>
      </c>
      <c r="F276" s="1">
        <v>0</v>
      </c>
      <c r="G276" s="1">
        <v>0</v>
      </c>
      <c r="H276" s="1">
        <v>0</v>
      </c>
      <c r="I276" s="1">
        <v>0</v>
      </c>
      <c r="J276" s="1">
        <v>0</v>
      </c>
      <c r="K276" s="1">
        <v>0</v>
      </c>
      <c r="L276" s="1">
        <v>0</v>
      </c>
      <c r="M276" s="1">
        <v>0</v>
      </c>
      <c r="N276" s="12">
        <v>22537649</v>
      </c>
      <c r="O276" s="12">
        <v>22537649</v>
      </c>
      <c r="P276" s="12">
        <v>24613992</v>
      </c>
      <c r="Q276" s="12">
        <f t="shared" si="19"/>
        <v>-2076343</v>
      </c>
    </row>
    <row r="277" spans="1:17" hidden="1" outlineLevel="1" x14ac:dyDescent="0.25">
      <c r="A277" s="1">
        <v>226</v>
      </c>
      <c r="B277" s="1">
        <v>65</v>
      </c>
      <c r="C277" s="1">
        <v>89</v>
      </c>
      <c r="D277" s="1" t="s">
        <v>2</v>
      </c>
      <c r="E277" s="1">
        <v>0</v>
      </c>
      <c r="F277" s="1">
        <v>0</v>
      </c>
      <c r="G277" s="1">
        <v>0</v>
      </c>
      <c r="H277" s="1">
        <v>0</v>
      </c>
      <c r="I277" s="1">
        <v>0</v>
      </c>
      <c r="J277" s="1">
        <v>0</v>
      </c>
      <c r="K277" s="1">
        <v>0</v>
      </c>
      <c r="L277" s="12">
        <v>11825424</v>
      </c>
      <c r="M277" s="12">
        <v>11825424</v>
      </c>
      <c r="N277" s="1">
        <v>0</v>
      </c>
      <c r="O277" s="12">
        <v>11825424</v>
      </c>
      <c r="P277" s="12">
        <v>11925696</v>
      </c>
      <c r="Q277" s="12">
        <f t="shared" si="19"/>
        <v>-100272</v>
      </c>
    </row>
    <row r="278" spans="1:17" collapsed="1" x14ac:dyDescent="0.25"/>
    <row r="279" spans="1:17" ht="15.75" x14ac:dyDescent="0.25">
      <c r="M279" s="15" t="s">
        <v>248</v>
      </c>
      <c r="O279" s="13">
        <v>8082498</v>
      </c>
      <c r="P279" s="13">
        <v>8082498</v>
      </c>
      <c r="Q279" s="13">
        <f>O279-P279</f>
        <v>0</v>
      </c>
    </row>
    <row r="281" spans="1:17" ht="16.5" thickBot="1" x14ac:dyDescent="0.3">
      <c r="M281" s="15" t="s">
        <v>249</v>
      </c>
      <c r="O281" s="14">
        <f>O279+O271+O267+O230+O220+O214+O212</f>
        <v>-97716139</v>
      </c>
      <c r="P281" s="14">
        <f t="shared" ref="P281:Q281" si="20">P279+P271+P267+P230+P220+P214+P212</f>
        <v>-34262370</v>
      </c>
      <c r="Q281" s="14">
        <f t="shared" si="20"/>
        <v>-63453769</v>
      </c>
    </row>
    <row r="282" spans="1:17" ht="15.75" thickTop="1" x14ac:dyDescent="0.25"/>
  </sheetData>
  <pageMargins left="0" right="0" top="0.35433070866141736" bottom="0.35433070866141736" header="0.31496062992125984" footer="0.31496062992125984"/>
  <pageSetup paperSize="9" scale="65" fitToHeight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26" sqref="M26"/>
    </sheetView>
  </sheetViews>
  <sheetFormatPr defaultRowHeight="15" x14ac:dyDescent="0.25"/>
  <sheetData/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3"/>
  <sheetViews>
    <sheetView workbookViewId="0"/>
  </sheetViews>
  <sheetFormatPr defaultColWidth="41.140625" defaultRowHeight="15" x14ac:dyDescent="0.25"/>
  <cols>
    <col min="1" max="1" width="44.5703125" style="1" customWidth="1"/>
    <col min="2" max="2" width="11.42578125" style="1" customWidth="1"/>
    <col min="3" max="3" width="12.5703125" style="1" customWidth="1"/>
    <col min="4" max="4" width="12.42578125" style="1" customWidth="1"/>
    <col min="5" max="5" width="10" style="1" customWidth="1"/>
    <col min="6" max="6" width="15.5703125" style="1" customWidth="1"/>
    <col min="7" max="16384" width="41.140625" style="1"/>
  </cols>
  <sheetData>
    <row r="1" spans="1:5" ht="23.25" x14ac:dyDescent="0.35">
      <c r="A1" s="16" t="s">
        <v>305</v>
      </c>
      <c r="B1" s="17"/>
      <c r="C1" s="18"/>
      <c r="D1" s="18"/>
      <c r="E1" s="18"/>
    </row>
    <row r="2" spans="1:5" ht="23.25" x14ac:dyDescent="0.35">
      <c r="A2" s="16"/>
      <c r="B2" s="17"/>
      <c r="C2" s="18"/>
      <c r="D2" s="18"/>
      <c r="E2" s="18"/>
    </row>
    <row r="3" spans="1:5" s="21" customFormat="1" ht="26.25" x14ac:dyDescent="0.25">
      <c r="A3" s="19" t="s">
        <v>270</v>
      </c>
      <c r="B3" s="20" t="s">
        <v>302</v>
      </c>
      <c r="C3" s="20" t="s">
        <v>271</v>
      </c>
      <c r="D3" s="20" t="s">
        <v>272</v>
      </c>
      <c r="E3" s="20" t="s">
        <v>273</v>
      </c>
    </row>
    <row r="4" spans="1:5" x14ac:dyDescent="0.25">
      <c r="A4" s="22"/>
      <c r="B4" s="23"/>
      <c r="C4" s="24"/>
      <c r="D4" s="24"/>
      <c r="E4" s="24"/>
    </row>
    <row r="5" spans="1:5" s="28" customFormat="1" x14ac:dyDescent="0.25">
      <c r="A5" s="25" t="s">
        <v>274</v>
      </c>
      <c r="B5" s="26">
        <v>0</v>
      </c>
      <c r="C5" s="26">
        <v>20</v>
      </c>
      <c r="D5" s="26">
        <f>C5-B5</f>
        <v>20</v>
      </c>
      <c r="E5" s="27">
        <f>B5/C5</f>
        <v>0</v>
      </c>
    </row>
    <row r="6" spans="1:5" s="28" customFormat="1" x14ac:dyDescent="0.25">
      <c r="A6" s="25" t="s">
        <v>275</v>
      </c>
      <c r="B6" s="26">
        <v>5.4509999999999996</v>
      </c>
      <c r="C6" s="26">
        <v>5</v>
      </c>
      <c r="D6" s="26">
        <f t="shared" ref="D6:D12" si="0">C6-B6</f>
        <v>-0.45099999999999962</v>
      </c>
      <c r="E6" s="27">
        <f t="shared" ref="E6:E42" si="1">B6/C6</f>
        <v>1.0901999999999998</v>
      </c>
    </row>
    <row r="7" spans="1:5" s="28" customFormat="1" x14ac:dyDescent="0.25">
      <c r="A7" s="25" t="s">
        <v>276</v>
      </c>
      <c r="B7" s="26">
        <v>1.5</v>
      </c>
      <c r="C7" s="26">
        <v>5</v>
      </c>
      <c r="D7" s="26">
        <f t="shared" si="0"/>
        <v>3.5</v>
      </c>
      <c r="E7" s="27">
        <f t="shared" si="1"/>
        <v>0.3</v>
      </c>
    </row>
    <row r="8" spans="1:5" s="28" customFormat="1" x14ac:dyDescent="0.25">
      <c r="A8" s="25" t="s">
        <v>277</v>
      </c>
      <c r="B8" s="26">
        <v>1.5</v>
      </c>
      <c r="C8" s="26">
        <v>5</v>
      </c>
      <c r="D8" s="26">
        <f t="shared" si="0"/>
        <v>3.5</v>
      </c>
      <c r="E8" s="27">
        <f t="shared" si="1"/>
        <v>0.3</v>
      </c>
    </row>
    <row r="9" spans="1:5" s="28" customFormat="1" x14ac:dyDescent="0.25">
      <c r="A9" s="25" t="s">
        <v>278</v>
      </c>
      <c r="B9" s="26">
        <v>10.891</v>
      </c>
      <c r="C9" s="26">
        <v>65</v>
      </c>
      <c r="D9" s="26">
        <f t="shared" si="0"/>
        <v>54.109000000000002</v>
      </c>
      <c r="E9" s="27">
        <f t="shared" si="1"/>
        <v>0.16755384615384616</v>
      </c>
    </row>
    <row r="10" spans="1:5" s="28" customFormat="1" x14ac:dyDescent="0.25">
      <c r="A10" s="25" t="s">
        <v>279</v>
      </c>
      <c r="B10" s="26">
        <v>8.8620000000000001</v>
      </c>
      <c r="C10" s="26">
        <v>140</v>
      </c>
      <c r="D10" s="26">
        <f t="shared" si="0"/>
        <v>131.13800000000001</v>
      </c>
      <c r="E10" s="27">
        <f t="shared" si="1"/>
        <v>6.3299999999999995E-2</v>
      </c>
    </row>
    <row r="11" spans="1:5" s="28" customFormat="1" x14ac:dyDescent="0.25">
      <c r="A11" s="25" t="s">
        <v>280</v>
      </c>
      <c r="B11" s="26"/>
      <c r="C11" s="26">
        <v>15</v>
      </c>
      <c r="D11" s="26">
        <f t="shared" si="0"/>
        <v>15</v>
      </c>
      <c r="E11" s="27">
        <f t="shared" si="1"/>
        <v>0</v>
      </c>
    </row>
    <row r="12" spans="1:5" s="28" customFormat="1" x14ac:dyDescent="0.25">
      <c r="A12" s="25" t="s">
        <v>281</v>
      </c>
      <c r="B12" s="26">
        <v>10.933</v>
      </c>
      <c r="C12" s="26">
        <v>30</v>
      </c>
      <c r="D12" s="26">
        <f t="shared" si="0"/>
        <v>19.067</v>
      </c>
      <c r="E12" s="27">
        <f t="shared" si="1"/>
        <v>0.36443333333333333</v>
      </c>
    </row>
    <row r="13" spans="1:5" s="28" customFormat="1" x14ac:dyDescent="0.25">
      <c r="A13" s="25" t="s">
        <v>304</v>
      </c>
      <c r="B13" s="29">
        <v>35.700000000000003</v>
      </c>
      <c r="C13" s="29">
        <v>0</v>
      </c>
      <c r="D13" s="29">
        <f t="shared" ref="D13" si="2">C13-B13</f>
        <v>-35.700000000000003</v>
      </c>
      <c r="E13" s="30"/>
    </row>
    <row r="14" spans="1:5" s="28" customFormat="1" x14ac:dyDescent="0.25">
      <c r="A14" s="31" t="s">
        <v>282</v>
      </c>
      <c r="B14" s="32">
        <f>SUM(B5:B13)</f>
        <v>74.837000000000003</v>
      </c>
      <c r="C14" s="32">
        <f t="shared" ref="C14:D14" si="3">SUM(C5:C13)</f>
        <v>285</v>
      </c>
      <c r="D14" s="32">
        <f t="shared" si="3"/>
        <v>210.16300000000001</v>
      </c>
      <c r="E14" s="33">
        <f t="shared" si="1"/>
        <v>0.2625859649122807</v>
      </c>
    </row>
    <row r="15" spans="1:5" s="28" customFormat="1" x14ac:dyDescent="0.25">
      <c r="A15" s="34"/>
      <c r="B15" s="35"/>
      <c r="C15" s="35"/>
      <c r="D15" s="35"/>
      <c r="E15" s="27"/>
    </row>
    <row r="16" spans="1:5" s="28" customFormat="1" x14ac:dyDescent="0.25">
      <c r="A16" s="25" t="s">
        <v>283</v>
      </c>
      <c r="B16" s="26">
        <v>5.306</v>
      </c>
      <c r="C16" s="26">
        <v>60</v>
      </c>
      <c r="D16" s="26">
        <f t="shared" ref="D16:D23" si="4">C16-B16</f>
        <v>54.694000000000003</v>
      </c>
      <c r="E16" s="27">
        <f t="shared" si="1"/>
        <v>8.8433333333333336E-2</v>
      </c>
    </row>
    <row r="17" spans="1:6" s="28" customFormat="1" x14ac:dyDescent="0.25">
      <c r="A17" s="25" t="s">
        <v>284</v>
      </c>
      <c r="B17" s="26">
        <v>0</v>
      </c>
      <c r="C17" s="26">
        <v>29</v>
      </c>
      <c r="D17" s="26">
        <f t="shared" si="4"/>
        <v>29</v>
      </c>
      <c r="E17" s="27">
        <f t="shared" si="1"/>
        <v>0</v>
      </c>
    </row>
    <row r="18" spans="1:6" s="28" customFormat="1" x14ac:dyDescent="0.25">
      <c r="A18" s="25" t="s">
        <v>285</v>
      </c>
      <c r="B18" s="26">
        <v>15.141</v>
      </c>
      <c r="C18" s="26">
        <v>49</v>
      </c>
      <c r="D18" s="26">
        <f t="shared" si="4"/>
        <v>33.859000000000002</v>
      </c>
      <c r="E18" s="27">
        <f t="shared" si="1"/>
        <v>0.309</v>
      </c>
    </row>
    <row r="19" spans="1:6" s="28" customFormat="1" x14ac:dyDescent="0.25">
      <c r="A19" s="25" t="s">
        <v>166</v>
      </c>
      <c r="B19" s="26">
        <v>2.4079999999999999</v>
      </c>
      <c r="C19" s="26">
        <v>7</v>
      </c>
      <c r="D19" s="26">
        <f t="shared" si="4"/>
        <v>4.5920000000000005</v>
      </c>
      <c r="E19" s="27">
        <f t="shared" si="1"/>
        <v>0.34399999999999997</v>
      </c>
    </row>
    <row r="20" spans="1:6" s="28" customFormat="1" x14ac:dyDescent="0.25">
      <c r="A20" s="25" t="s">
        <v>286</v>
      </c>
      <c r="B20" s="26">
        <v>0</v>
      </c>
      <c r="C20" s="26">
        <v>2</v>
      </c>
      <c r="D20" s="26">
        <f t="shared" si="4"/>
        <v>2</v>
      </c>
      <c r="E20" s="27">
        <f t="shared" si="1"/>
        <v>0</v>
      </c>
    </row>
    <row r="21" spans="1:6" s="28" customFormat="1" x14ac:dyDescent="0.25">
      <c r="A21" s="25" t="s">
        <v>170</v>
      </c>
      <c r="B21" s="26">
        <v>0.73399999999999999</v>
      </c>
      <c r="C21" s="26">
        <v>3</v>
      </c>
      <c r="D21" s="26">
        <f t="shared" si="4"/>
        <v>2.266</v>
      </c>
      <c r="E21" s="27">
        <f t="shared" si="1"/>
        <v>0.24466666666666667</v>
      </c>
    </row>
    <row r="22" spans="1:6" s="28" customFormat="1" x14ac:dyDescent="0.25">
      <c r="A22" s="25" t="s">
        <v>287</v>
      </c>
      <c r="B22" s="26">
        <v>22.914999999999999</v>
      </c>
      <c r="C22" s="26">
        <v>21</v>
      </c>
      <c r="D22" s="26">
        <f t="shared" si="4"/>
        <v>-1.9149999999999991</v>
      </c>
      <c r="E22" s="27">
        <f t="shared" si="1"/>
        <v>1.091190476190476</v>
      </c>
    </row>
    <row r="23" spans="1:6" s="28" customFormat="1" x14ac:dyDescent="0.25">
      <c r="A23" s="25" t="s">
        <v>288</v>
      </c>
      <c r="B23" s="29">
        <v>2.33</v>
      </c>
      <c r="C23" s="29">
        <v>4</v>
      </c>
      <c r="D23" s="29">
        <f t="shared" si="4"/>
        <v>1.67</v>
      </c>
      <c r="E23" s="30">
        <f t="shared" si="1"/>
        <v>0.58250000000000002</v>
      </c>
    </row>
    <row r="24" spans="1:6" s="28" customFormat="1" x14ac:dyDescent="0.25">
      <c r="A24" s="31" t="s">
        <v>289</v>
      </c>
      <c r="B24" s="32">
        <f>SUM(B16:B23)</f>
        <v>48.833999999999996</v>
      </c>
      <c r="C24" s="32">
        <f>SUM(C16:C23)</f>
        <v>175</v>
      </c>
      <c r="D24" s="32">
        <f>SUM(D16:D23)</f>
        <v>126.16600000000001</v>
      </c>
      <c r="E24" s="33">
        <f t="shared" si="1"/>
        <v>0.27905142857142856</v>
      </c>
      <c r="F24" s="36"/>
    </row>
    <row r="25" spans="1:6" s="28" customFormat="1" x14ac:dyDescent="0.25">
      <c r="A25" s="37"/>
      <c r="B25" s="35"/>
      <c r="C25" s="35"/>
      <c r="D25" s="35"/>
      <c r="E25" s="27"/>
      <c r="F25" s="38"/>
    </row>
    <row r="26" spans="1:6" s="28" customFormat="1" x14ac:dyDescent="0.25">
      <c r="A26" s="39" t="s">
        <v>290</v>
      </c>
      <c r="B26" s="29">
        <v>1.4019999999999999</v>
      </c>
      <c r="C26" s="29">
        <v>10</v>
      </c>
      <c r="D26" s="29">
        <f t="shared" ref="D26" si="5">C26-B26</f>
        <v>8.5980000000000008</v>
      </c>
      <c r="E26" s="30">
        <f t="shared" ref="E26" si="6">B26/C26</f>
        <v>0.14019999999999999</v>
      </c>
    </row>
    <row r="27" spans="1:6" s="28" customFormat="1" x14ac:dyDescent="0.25">
      <c r="A27" s="31" t="s">
        <v>291</v>
      </c>
      <c r="B27" s="32">
        <f>SUM(B26:B26)</f>
        <v>1.4019999999999999</v>
      </c>
      <c r="C27" s="32">
        <f>SUM(C26:C26)</f>
        <v>10</v>
      </c>
      <c r="D27" s="32">
        <f>SUM(D26:D26)</f>
        <v>8.5980000000000008</v>
      </c>
      <c r="E27" s="33">
        <f t="shared" si="1"/>
        <v>0.14019999999999999</v>
      </c>
      <c r="F27" s="36"/>
    </row>
    <row r="28" spans="1:6" s="28" customFormat="1" x14ac:dyDescent="0.25">
      <c r="A28" s="37"/>
      <c r="B28" s="35"/>
      <c r="C28" s="35"/>
      <c r="D28" s="35"/>
      <c r="E28" s="27"/>
      <c r="F28" s="38"/>
    </row>
    <row r="29" spans="1:6" s="28" customFormat="1" x14ac:dyDescent="0.25">
      <c r="A29" s="39" t="s">
        <v>292</v>
      </c>
      <c r="B29" s="26">
        <v>172.05500000000001</v>
      </c>
      <c r="C29" s="26">
        <v>354</v>
      </c>
      <c r="D29" s="26">
        <f t="shared" ref="D29:D30" si="7">C29-B29</f>
        <v>181.94499999999999</v>
      </c>
      <c r="E29" s="27">
        <f t="shared" si="1"/>
        <v>0.48603107344632768</v>
      </c>
    </row>
    <row r="30" spans="1:6" s="28" customFormat="1" x14ac:dyDescent="0.25">
      <c r="A30" s="39" t="s">
        <v>293</v>
      </c>
      <c r="B30" s="29">
        <v>-349.2</v>
      </c>
      <c r="C30" s="29">
        <v>-350</v>
      </c>
      <c r="D30" s="29">
        <f t="shared" si="7"/>
        <v>-0.80000000000001137</v>
      </c>
      <c r="E30" s="30">
        <f t="shared" si="1"/>
        <v>0.99771428571428566</v>
      </c>
    </row>
    <row r="31" spans="1:6" s="28" customFormat="1" x14ac:dyDescent="0.25">
      <c r="A31" s="31" t="s">
        <v>294</v>
      </c>
      <c r="B31" s="32">
        <f>B29+B30</f>
        <v>-177.14499999999998</v>
      </c>
      <c r="C31" s="32">
        <f>C29+C30</f>
        <v>4</v>
      </c>
      <c r="D31" s="32">
        <f>D29+D30</f>
        <v>181.14499999999998</v>
      </c>
      <c r="E31" s="33">
        <f t="shared" si="1"/>
        <v>-44.286249999999995</v>
      </c>
      <c r="F31" s="36"/>
    </row>
    <row r="32" spans="1:6" s="28" customFormat="1" x14ac:dyDescent="0.25">
      <c r="A32" s="37"/>
      <c r="B32" s="35"/>
      <c r="C32" s="35"/>
      <c r="D32" s="35"/>
      <c r="E32" s="27"/>
      <c r="F32" s="38"/>
    </row>
    <row r="33" spans="1:6" s="28" customFormat="1" x14ac:dyDescent="0.25">
      <c r="A33" s="39" t="s">
        <v>295</v>
      </c>
      <c r="B33" s="29">
        <v>7.6470000000000002</v>
      </c>
      <c r="C33" s="29">
        <v>7</v>
      </c>
      <c r="D33" s="29">
        <f t="shared" ref="D33" si="8">C33-B33</f>
        <v>-0.64700000000000024</v>
      </c>
      <c r="E33" s="30">
        <f t="shared" si="1"/>
        <v>1.0924285714285715</v>
      </c>
    </row>
    <row r="34" spans="1:6" s="28" customFormat="1" x14ac:dyDescent="0.25">
      <c r="A34" s="31" t="s">
        <v>296</v>
      </c>
      <c r="B34" s="32">
        <f>B33</f>
        <v>7.6470000000000002</v>
      </c>
      <c r="C34" s="32">
        <f>C33</f>
        <v>7</v>
      </c>
      <c r="D34" s="32">
        <f>D33</f>
        <v>-0.64700000000000024</v>
      </c>
      <c r="E34" s="33">
        <f t="shared" si="1"/>
        <v>1.0924285714285715</v>
      </c>
      <c r="F34" s="36"/>
    </row>
    <row r="35" spans="1:6" s="28" customFormat="1" x14ac:dyDescent="0.25">
      <c r="A35" s="40"/>
      <c r="B35" s="41"/>
      <c r="C35" s="41"/>
      <c r="D35" s="41"/>
      <c r="E35" s="27"/>
      <c r="F35" s="38"/>
    </row>
    <row r="36" spans="1:6" s="28" customFormat="1" x14ac:dyDescent="0.25">
      <c r="A36" s="42" t="s">
        <v>297</v>
      </c>
      <c r="B36" s="43">
        <f>B14+B24+B27+B31+B34</f>
        <v>-44.42499999999999</v>
      </c>
      <c r="C36" s="43">
        <f>C14+C24+C27+C31+C34</f>
        <v>481</v>
      </c>
      <c r="D36" s="43">
        <f>D14+D24+D27+D31+D34</f>
        <v>525.42499999999995</v>
      </c>
      <c r="E36" s="44">
        <f t="shared" si="1"/>
        <v>-9.2359667359667344E-2</v>
      </c>
      <c r="F36" s="36"/>
    </row>
    <row r="37" spans="1:6" s="28" customFormat="1" x14ac:dyDescent="0.25">
      <c r="A37" s="45"/>
      <c r="B37" s="45"/>
      <c r="C37" s="45"/>
      <c r="D37" s="45"/>
      <c r="E37" s="27"/>
      <c r="F37" s="38"/>
    </row>
    <row r="38" spans="1:6" s="28" customFormat="1" x14ac:dyDescent="0.25">
      <c r="A38" s="34" t="s">
        <v>298</v>
      </c>
      <c r="B38" s="26">
        <v>25.131</v>
      </c>
      <c r="C38" s="26">
        <v>33</v>
      </c>
      <c r="D38" s="26">
        <f t="shared" ref="D38:D41" si="9">C38-B38</f>
        <v>7.8689999999999998</v>
      </c>
      <c r="E38" s="27">
        <f t="shared" si="1"/>
        <v>0.76154545454545453</v>
      </c>
      <c r="F38" s="38"/>
    </row>
    <row r="39" spans="1:6" s="28" customFormat="1" x14ac:dyDescent="0.25">
      <c r="A39" s="34" t="s">
        <v>299</v>
      </c>
      <c r="B39" s="26">
        <v>7.8220000000000001</v>
      </c>
      <c r="C39" s="26">
        <v>31</v>
      </c>
      <c r="D39" s="26">
        <f t="shared" si="9"/>
        <v>23.178000000000001</v>
      </c>
      <c r="E39" s="27">
        <f t="shared" si="1"/>
        <v>0.25232258064516128</v>
      </c>
      <c r="F39" s="38"/>
    </row>
    <row r="40" spans="1:6" s="28" customFormat="1" x14ac:dyDescent="0.25">
      <c r="A40" s="34" t="s">
        <v>300</v>
      </c>
      <c r="B40" s="26">
        <v>36.128</v>
      </c>
      <c r="C40" s="26">
        <v>68</v>
      </c>
      <c r="D40" s="26">
        <f t="shared" si="9"/>
        <v>31.872</v>
      </c>
      <c r="E40" s="27">
        <f t="shared" si="1"/>
        <v>0.53129411764705881</v>
      </c>
      <c r="F40" s="38"/>
    </row>
    <row r="41" spans="1:6" s="28" customFormat="1" x14ac:dyDescent="0.25">
      <c r="A41" s="34" t="s">
        <v>306</v>
      </c>
      <c r="B41" s="26">
        <v>-29.361999999999998</v>
      </c>
      <c r="C41" s="26">
        <v>0</v>
      </c>
      <c r="D41" s="26">
        <f t="shared" si="9"/>
        <v>29.361999999999998</v>
      </c>
      <c r="E41" s="54" t="s">
        <v>303</v>
      </c>
      <c r="F41" s="38"/>
    </row>
    <row r="42" spans="1:6" s="28" customFormat="1" x14ac:dyDescent="0.25">
      <c r="A42" s="46" t="s">
        <v>301</v>
      </c>
      <c r="B42" s="47">
        <f>SUM(B36:B41)</f>
        <v>-4.7059999999999889</v>
      </c>
      <c r="C42" s="47">
        <f>SUM(C36:C41)</f>
        <v>613</v>
      </c>
      <c r="D42" s="47">
        <f>SUM(D36:D41)</f>
        <v>617.7059999999999</v>
      </c>
      <c r="E42" s="48">
        <f t="shared" si="1"/>
        <v>-7.6769983686786119E-3</v>
      </c>
      <c r="F42" s="36"/>
    </row>
    <row r="43" spans="1:6" s="53" customFormat="1" x14ac:dyDescent="0.25">
      <c r="A43" s="49"/>
      <c r="B43" s="49"/>
      <c r="C43" s="50"/>
      <c r="D43" s="50"/>
      <c r="E43" s="51"/>
      <c r="F43" s="52"/>
    </row>
  </sheetData>
  <pageMargins left="0.70866141732283472" right="0.70866141732283472" top="0.74803149606299213" bottom="0.74803149606299213" header="0.31496062992125984" footer="0.31496062992125984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Rekstraryfirlit </vt:lpstr>
      <vt:lpstr>Rekstrarreikningur</vt:lpstr>
      <vt:lpstr>Fjárfestingar</vt:lpstr>
      <vt:lpstr>Fjárfestingar!Print_Area</vt:lpstr>
      <vt:lpstr>'Rekstraryfirlit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Hörður R. Einarsson</dc:creator>
  <cp:lastModifiedBy>Pétur Jens Lockton</cp:lastModifiedBy>
  <cp:lastPrinted>2016-08-29T13:01:35Z</cp:lastPrinted>
  <dcterms:created xsi:type="dcterms:W3CDTF">2015-05-28T15:07:57Z</dcterms:created>
  <dcterms:modified xsi:type="dcterms:W3CDTF">2016-08-29T13:50:18Z</dcterms:modified>
</cp:coreProperties>
</file>