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adis\Desktop\"/>
    </mc:Choice>
  </mc:AlternateContent>
  <bookViews>
    <workbookView xWindow="0" yWindow="0" windowWidth="25200" windowHeight="11595"/>
  </bookViews>
  <sheets>
    <sheet name="Rekstraryfirlit " sheetId="5" r:id="rId1"/>
    <sheet name="Fjárfestingar" sheetId="3" r:id="rId2"/>
    <sheet name="Rekstrarreikningur" sheetId="2" r:id="rId3"/>
  </sheets>
  <definedNames>
    <definedName name="_xlnm.Print_Area" localSheetId="1">Fjárfestingar!$A$1:$E$39</definedName>
    <definedName name="_xlnm.Print_Area" localSheetId="0">'Rekstraryfirlit '!$A$1:$Q$283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  <c r="D38" i="3"/>
  <c r="E37" i="3"/>
  <c r="D37" i="3"/>
  <c r="E36" i="3"/>
  <c r="D36" i="3"/>
  <c r="C32" i="3"/>
  <c r="B32" i="3"/>
  <c r="E32" i="3" s="1"/>
  <c r="E31" i="3"/>
  <c r="D31" i="3"/>
  <c r="D32" i="3" s="1"/>
  <c r="C29" i="3"/>
  <c r="B29" i="3"/>
  <c r="E29" i="3" s="1"/>
  <c r="E28" i="3"/>
  <c r="D28" i="3"/>
  <c r="E27" i="3"/>
  <c r="D27" i="3"/>
  <c r="D29" i="3" s="1"/>
  <c r="C25" i="3"/>
  <c r="B25" i="3"/>
  <c r="E25" i="3" s="1"/>
  <c r="D24" i="3"/>
  <c r="E23" i="3"/>
  <c r="D23" i="3"/>
  <c r="C21" i="3"/>
  <c r="B21" i="3"/>
  <c r="E21" i="3" s="1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D21" i="3" s="1"/>
  <c r="C11" i="3"/>
  <c r="B11" i="3"/>
  <c r="D10" i="3"/>
  <c r="E9" i="3"/>
  <c r="D9" i="3"/>
  <c r="E8" i="3"/>
  <c r="D8" i="3"/>
  <c r="E7" i="3"/>
  <c r="D7" i="3"/>
  <c r="E6" i="3"/>
  <c r="D6" i="3"/>
  <c r="E5" i="3"/>
  <c r="D5" i="3"/>
  <c r="D11" i="3" l="1"/>
  <c r="B34" i="3"/>
  <c r="B39" i="3" s="1"/>
  <c r="C34" i="3"/>
  <c r="C39" i="3" s="1"/>
  <c r="E11" i="3"/>
  <c r="D25" i="3"/>
  <c r="D34" i="3" s="1"/>
  <c r="D39" i="3" s="1"/>
  <c r="E34" i="3" l="1"/>
  <c r="E39" i="3"/>
  <c r="O233" i="5"/>
  <c r="O231" i="5"/>
  <c r="M233" i="5"/>
  <c r="M231" i="5"/>
  <c r="K231" i="5"/>
  <c r="K233" i="5"/>
  <c r="Q278" i="5" l="1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80" i="5"/>
  <c r="Q4" i="5"/>
  <c r="P213" i="5" l="1"/>
  <c r="P282" i="5" s="1"/>
  <c r="Q213" i="5"/>
  <c r="Q282" i="5" s="1"/>
  <c r="O213" i="5"/>
  <c r="O282" i="5" s="1"/>
</calcChain>
</file>

<file path=xl/sharedStrings.xml><?xml version="1.0" encoding="utf-8"?>
<sst xmlns="http://schemas.openxmlformats.org/spreadsheetml/2006/main" count="325" uniqueCount="300">
  <si>
    <t>Aðrar tekjur</t>
  </si>
  <si>
    <t>Laun og launat. gjöld</t>
  </si>
  <si>
    <t>Afskriftir</t>
  </si>
  <si>
    <t>Samtals gjöld</t>
  </si>
  <si>
    <t>SKATTTEKJUR</t>
  </si>
  <si>
    <t>Útsvör</t>
  </si>
  <si>
    <t>Fasteignaskattar</t>
  </si>
  <si>
    <t>Framlög úr jöfnunarsjóði</t>
  </si>
  <si>
    <t>Lóðarleiga</t>
  </si>
  <si>
    <t>FÉLAGSÞJÓNUSTA</t>
  </si>
  <si>
    <t>Fjölskyldunefnd</t>
  </si>
  <si>
    <t>Skrifstofa félagsþjónustu</t>
  </si>
  <si>
    <t>Fjárhagsaðstoð</t>
  </si>
  <si>
    <t>Barnaverndarnefnd Kjósahrepps</t>
  </si>
  <si>
    <t>Niðurgreiðsla dvalargjalda</t>
  </si>
  <si>
    <t>Húsaleigubætur</t>
  </si>
  <si>
    <t>Önnur félagsleg aðstoð</t>
  </si>
  <si>
    <t>Barnaverndarmál</t>
  </si>
  <si>
    <t>Framlög til ellilífeyrisþega og  öryrkja</t>
  </si>
  <si>
    <t>Þjónustuhópur aldraðra</t>
  </si>
  <si>
    <t>Hjúkrunarheimili</t>
  </si>
  <si>
    <t>Þjónustumiðstöð aldraðra</t>
  </si>
  <si>
    <t>Félagsstarf aldraðra</t>
  </si>
  <si>
    <t>Afsláttur af fasteignagjöldum</t>
  </si>
  <si>
    <t>Málefni fatlaðra - sameiginlegur kostnaður</t>
  </si>
  <si>
    <t>Málefni fatlaðra</t>
  </si>
  <si>
    <t>Frekari liðveisla</t>
  </si>
  <si>
    <t>Stuðningsfjölskyldur</t>
  </si>
  <si>
    <t>Hulduhlíð búsetukjarni</t>
  </si>
  <si>
    <t>Klapparhlíð búsetukjarni</t>
  </si>
  <si>
    <t>Þverholt búsetukjarni</t>
  </si>
  <si>
    <t>Skammtímavistun fyrir fatlaða</t>
  </si>
  <si>
    <t>Dagþjónusta fyrir fatlaða</t>
  </si>
  <si>
    <t>Fræðslu og forvarnarstarf</t>
  </si>
  <si>
    <t>Jafnréttisnefnd</t>
  </si>
  <si>
    <t>Orlofssjóður húsmæðra</t>
  </si>
  <si>
    <t>Framlag vegna viðbótarlána</t>
  </si>
  <si>
    <t>Ýmsir styrkir</t>
  </si>
  <si>
    <t>FRÆÐSLUMÁL</t>
  </si>
  <si>
    <t>Fræðslunefnd</t>
  </si>
  <si>
    <t>Skrifstofa fræðslusviðs</t>
  </si>
  <si>
    <t>Leikskólinn Hlaðhamrar</t>
  </si>
  <si>
    <t>Leikskólinn Reykjakot</t>
  </si>
  <si>
    <t>Leikskólinn Hlíð</t>
  </si>
  <si>
    <t>Leikskólinn Hulduberg</t>
  </si>
  <si>
    <t>Leikskóladeild Leirvogstunguskóla</t>
  </si>
  <si>
    <t>Leikskóladeild Lágafellsskóla</t>
  </si>
  <si>
    <t>Gæsluvöllurinn  Njarðarholti</t>
  </si>
  <si>
    <t>Höfðaberg</t>
  </si>
  <si>
    <t>Niðurgreidd leikskólagjöld</t>
  </si>
  <si>
    <t>Varmárskóli</t>
  </si>
  <si>
    <t>Krikaskóli</t>
  </si>
  <si>
    <t>Lágafellsskóli</t>
  </si>
  <si>
    <t>Nemendur í öðrum skólum</t>
  </si>
  <si>
    <t>Flutningur nemenda</t>
  </si>
  <si>
    <t>Frístundasel Lágafellsskóla</t>
  </si>
  <si>
    <t>Frístundasel Varmárskóla</t>
  </si>
  <si>
    <t>Frístundasel Krikaskóla</t>
  </si>
  <si>
    <t>Borgarholtsskóli</t>
  </si>
  <si>
    <t>Framhaldsskóli Mosfellsbæjar</t>
  </si>
  <si>
    <t>Listaskóli Mosfellsbæjar</t>
  </si>
  <si>
    <t>Umferðarskólinn ungir vegfarendur</t>
  </si>
  <si>
    <t>Skólahljómsveit</t>
  </si>
  <si>
    <t>MENNINGARMÁL</t>
  </si>
  <si>
    <t>Menningarmálanefnd</t>
  </si>
  <si>
    <t>Skrifstofa menningarsviðs</t>
  </si>
  <si>
    <t>Laxnesssetur</t>
  </si>
  <si>
    <t>Bókasafn</t>
  </si>
  <si>
    <t>Héraðskjalasafn</t>
  </si>
  <si>
    <t>Fornminjar - söguritun</t>
  </si>
  <si>
    <t>Lista og menningarsjóður</t>
  </si>
  <si>
    <t>Listasalur</t>
  </si>
  <si>
    <t>Þjóðhátíð 17. júní</t>
  </si>
  <si>
    <t>Áramót, þrettándi og öskudagur</t>
  </si>
  <si>
    <t>Í túninu heima</t>
  </si>
  <si>
    <t>Ýmis hátíðahöld</t>
  </si>
  <si>
    <t>Aðrir styrkir</t>
  </si>
  <si>
    <t>ÆSKULÝÐS- OG ÍÞRÓTTAMÁL</t>
  </si>
  <si>
    <t>Íþrótta og tómstundanefnd</t>
  </si>
  <si>
    <t>Íþrótta- og tómstundskóli Mosfellsbæjar</t>
  </si>
  <si>
    <t>Tjaldstæði</t>
  </si>
  <si>
    <t>Vinnuskóli</t>
  </si>
  <si>
    <t>Félagsmiðstöðin Bólið</t>
  </si>
  <si>
    <t>Íþróttamiðstöðin að Varmá</t>
  </si>
  <si>
    <t>Íþróttamiðstöðin Lágafell</t>
  </si>
  <si>
    <t>Íþróttavöllurinn Tungubökkum</t>
  </si>
  <si>
    <t>Gervigrasvöllur Varmá</t>
  </si>
  <si>
    <t>Ungmennafélagið Afturelding</t>
  </si>
  <si>
    <t>Golfklúbburinn Kjölur</t>
  </si>
  <si>
    <t>Golfklúbburinn Bakkakoti</t>
  </si>
  <si>
    <t>Skátafélagið Mosverjar</t>
  </si>
  <si>
    <t>Stjórn skíðasvæða höfuðborgarsvæðisins</t>
  </si>
  <si>
    <t>Hestamannafélagið Hörður</t>
  </si>
  <si>
    <t>Björgunarsveitin Kyndill</t>
  </si>
  <si>
    <t>BRUNAMÁL OG ALMANNAVARNIR</t>
  </si>
  <si>
    <t>Slökkvilið Höfuðborgarsvæðisins</t>
  </si>
  <si>
    <t>Almannavarnanefnd höfuðborgarsvæðisins</t>
  </si>
  <si>
    <t>HREINLÆTISMÁL</t>
  </si>
  <si>
    <t>Heilbrigðiseftirlit</t>
  </si>
  <si>
    <t>Sorphreinsun</t>
  </si>
  <si>
    <t>Sorpeyðing</t>
  </si>
  <si>
    <t>Meindýraeyðing</t>
  </si>
  <si>
    <t>Dýraeftirlit</t>
  </si>
  <si>
    <t>SKIPULAGS- OG BYGGINGARMÁL</t>
  </si>
  <si>
    <t>Skrifstofa bæjarverkfræðings</t>
  </si>
  <si>
    <t>Mæling, skráning, kortagerð</t>
  </si>
  <si>
    <t>Skipulags- og bygginganefnd</t>
  </si>
  <si>
    <t>Aðalskipulag</t>
  </si>
  <si>
    <t>Deiliskipulag</t>
  </si>
  <si>
    <t>Svæðisskipulag</t>
  </si>
  <si>
    <t>Byggingaeftirlit</t>
  </si>
  <si>
    <t>GÖTUR,VEGIR,HOLRÆSI,UMFERÐARM.</t>
  </si>
  <si>
    <t>Sameiginlegur kostnaður</t>
  </si>
  <si>
    <t>Götulýsing</t>
  </si>
  <si>
    <t>Gerð, viðhald og rekstur reiðvega</t>
  </si>
  <si>
    <t>Gangbrautir og umferðamerkingar</t>
  </si>
  <si>
    <t>Snjómokstur og hálkueyðing</t>
  </si>
  <si>
    <t>Framlag vegna samgangna</t>
  </si>
  <si>
    <t>Biðskýli</t>
  </si>
  <si>
    <t>ALMENNINGSGARÐAR OG ÚTIVIST</t>
  </si>
  <si>
    <t>Umhverfisnefnd</t>
  </si>
  <si>
    <t>Umhverfisdeild og Staðardagskrá 21</t>
  </si>
  <si>
    <t>Garðyrkjudeild</t>
  </si>
  <si>
    <t>Opin svæði</t>
  </si>
  <si>
    <t>Leikvellir</t>
  </si>
  <si>
    <t>Garðlönd</t>
  </si>
  <si>
    <t>Jólaskreytingar</t>
  </si>
  <si>
    <t>Minka- og refaeyðing</t>
  </si>
  <si>
    <t>Styrkir</t>
  </si>
  <si>
    <t>ATVINNUMÁL</t>
  </si>
  <si>
    <t>Þróunar- og ferðamálanefnd</t>
  </si>
  <si>
    <t>Landbúnaður</t>
  </si>
  <si>
    <t>SAMEIGNINLEGUR KOSTNAÐUR</t>
  </si>
  <si>
    <t>Bæjarstjórn</t>
  </si>
  <si>
    <t>Bæjarráð</t>
  </si>
  <si>
    <t>Aðrar nefndir</t>
  </si>
  <si>
    <t>Endurskoðun</t>
  </si>
  <si>
    <t>Kosningar</t>
  </si>
  <si>
    <t>Skrifstofa bæjarfélagsins</t>
  </si>
  <si>
    <t>Fjármáladeild</t>
  </si>
  <si>
    <t>Þjónustu- og upplýsingamál</t>
  </si>
  <si>
    <t>Minningagjafir</t>
  </si>
  <si>
    <t>Ýmis risna</t>
  </si>
  <si>
    <t>Kynningarefni fyrir Mosfellsbæ</t>
  </si>
  <si>
    <t>Launanefnd - kjarasamningar</t>
  </si>
  <si>
    <t>Hækkun lífeyrisskuldbindingar</t>
  </si>
  <si>
    <t>Áfallið orlof</t>
  </si>
  <si>
    <t>Starfsmannakostnaður</t>
  </si>
  <si>
    <t>Vinarbæjartengsl</t>
  </si>
  <si>
    <t>Samstarf sveitafélaga</t>
  </si>
  <si>
    <t>Óviss útgjöld</t>
  </si>
  <si>
    <t>FJÁRMUNATEKJUR, FJÁRMAGNSGJÖLD</t>
  </si>
  <si>
    <t>Vaxta- og verðbótatekjur af veltufjármunum</t>
  </si>
  <si>
    <t>Tekjur af eignahlutum</t>
  </si>
  <si>
    <t>Vaxta og verðbótatekjur af langtímakröfum</t>
  </si>
  <si>
    <t>Vaxta og verðbótagjöld af skammtímaskuldum</t>
  </si>
  <si>
    <t>EIGNASJÓÐUR REKSTUR</t>
  </si>
  <si>
    <t>Gatnagerðagjöld</t>
  </si>
  <si>
    <t>Skrifstofa eignasjóðs</t>
  </si>
  <si>
    <t>Jarðvegsskipti</t>
  </si>
  <si>
    <t>Gatnakerfi</t>
  </si>
  <si>
    <t>Skólasel</t>
  </si>
  <si>
    <t>Leirvogstunguskóli</t>
  </si>
  <si>
    <t>Færanlegar stofur</t>
  </si>
  <si>
    <t>Krikaskóli, leik- og grunnskóli</t>
  </si>
  <si>
    <t>Íþróttahús</t>
  </si>
  <si>
    <t>Gervigrasvellir</t>
  </si>
  <si>
    <t>Íþróttahús / sundlaug  á vestursvæði</t>
  </si>
  <si>
    <t>Leikvöllurinn Njarðaholti</t>
  </si>
  <si>
    <t>Leikskólinn Hlið</t>
  </si>
  <si>
    <t xml:space="preserve"> Höfðaberg</t>
  </si>
  <si>
    <t>Áhaldahús</t>
  </si>
  <si>
    <t>Brúarland</t>
  </si>
  <si>
    <t>Ýmsar fasteignir, lóðir og lendur</t>
  </si>
  <si>
    <t>Handíðahús</t>
  </si>
  <si>
    <t>Tjaldsvæðið við Varmá</t>
  </si>
  <si>
    <t>Kjarni</t>
  </si>
  <si>
    <t>Læknisbústaður</t>
  </si>
  <si>
    <t>Listaskóli</t>
  </si>
  <si>
    <t>Bláfjöll skiðaaðstaða</t>
  </si>
  <si>
    <t>Íþróttahúsið Tungubökkum</t>
  </si>
  <si>
    <t>Ævintýragarður</t>
  </si>
  <si>
    <t>Reitir ehf v/Bókasafns og Héraðsskjalasafns</t>
  </si>
  <si>
    <t>Bakki hf v/ 2.  hæðar</t>
  </si>
  <si>
    <t>Hlégarður</t>
  </si>
  <si>
    <t>Menningarhús</t>
  </si>
  <si>
    <t>Stikaðar gönguleiðir</t>
  </si>
  <si>
    <t>Innréttingar í Hlaðhömrum</t>
  </si>
  <si>
    <t>Fjármagnsliðir</t>
  </si>
  <si>
    <t>ÞJÓNUSTUSTÖÐ  REKSTUR</t>
  </si>
  <si>
    <t>Tæknideild</t>
  </si>
  <si>
    <t>Vöru- og efniskaup</t>
  </si>
  <si>
    <t>Daglaunamenn</t>
  </si>
  <si>
    <t>Trésmiðja</t>
  </si>
  <si>
    <t>Vélar</t>
  </si>
  <si>
    <t>Hitaveita</t>
  </si>
  <si>
    <t>Bifreiðar</t>
  </si>
  <si>
    <t>FASTEIGNAFÉLAGIÐ LÆKJARHLÍÐ</t>
  </si>
  <si>
    <t>Rekstur</t>
  </si>
  <si>
    <t>VATNSVEITA MOSFELLSBÆJAR</t>
  </si>
  <si>
    <t>Sameiginlegar tekjur</t>
  </si>
  <si>
    <t>Almennur rekstur Vatnsveitu</t>
  </si>
  <si>
    <t>Keypt kalt vatn</t>
  </si>
  <si>
    <t>Viðhald veitukerfis</t>
  </si>
  <si>
    <t>HITAVEITA MOSFELLSBÆJAR</t>
  </si>
  <si>
    <t>Almennur rekstur hitaveitu</t>
  </si>
  <si>
    <t>Keypt heitt vatn</t>
  </si>
  <si>
    <t>Viðhald hitaveitukerfis</t>
  </si>
  <si>
    <t>Fjármunatekjur</t>
  </si>
  <si>
    <t>Fjármagnsgjöld</t>
  </si>
  <si>
    <t>FÉLAGSLEGAR ÍBÚÐIR</t>
  </si>
  <si>
    <t>HÚSNÆÐISFULLTRÚI</t>
  </si>
  <si>
    <t>HJALLAHLÍÐ 25  204</t>
  </si>
  <si>
    <t>KRÓKABYGGÐ 24</t>
  </si>
  <si>
    <t>KRÓKABYGGÐ 16</t>
  </si>
  <si>
    <t>MIÐHOLT 7 - 101</t>
  </si>
  <si>
    <t>MIÐHOLT 7 - 103</t>
  </si>
  <si>
    <t>MIÐHOLT 7 - 201</t>
  </si>
  <si>
    <t>MIÐHOLT 7 - 202</t>
  </si>
  <si>
    <t>MIÐHOLT 7 - 203</t>
  </si>
  <si>
    <t>MIÐHOLT 7 - 302</t>
  </si>
  <si>
    <t>HJALLAHLÍÐ 25 - 206</t>
  </si>
  <si>
    <t>MIÐHOLT 1 - 0303</t>
  </si>
  <si>
    <t>MIÐHOLT 9 - 0201</t>
  </si>
  <si>
    <t>MIÐHOLT 9 - 0103</t>
  </si>
  <si>
    <t>MIÐHOLT 11 - 0301</t>
  </si>
  <si>
    <t>MIÐHOLT 9 - 0203</t>
  </si>
  <si>
    <t>MIÐHOLT 11, 0101</t>
  </si>
  <si>
    <t>MIÐHOLT 3, 103. FÉLAGSLEG KAUPLEIGUÍBÚÐ</t>
  </si>
  <si>
    <t>MIÐHOLT 3, 301.Leiguíbúð</t>
  </si>
  <si>
    <t>AKRARHOLT 14, Leiguíbúð</t>
  </si>
  <si>
    <t>MIÐHOLT 3, 102. LEIGUÍBÚÐ</t>
  </si>
  <si>
    <t>BUGÐUTANGI 6, FÉLAGSLEG LEIGUÍBÚÐ</t>
  </si>
  <si>
    <t>SKELJATANGI 40, ÍBÚÐ 101</t>
  </si>
  <si>
    <t>ÞVERHOLT 9A, ÍBÚÐ 101</t>
  </si>
  <si>
    <t>HJALLAHLÍÐ 6, ÍBÚÐ 101</t>
  </si>
  <si>
    <t>HULDUHLÍÐ 1, ÍBÚÐ 0101</t>
  </si>
  <si>
    <t>HULDUHLÍÐ 32, ÍBÚÐ 0101</t>
  </si>
  <si>
    <t>HULDUHLÍÐ 34, ÍBÚÐ 0101</t>
  </si>
  <si>
    <t>HULDUHLÍÐ 34, ÍBÚÐ 0201</t>
  </si>
  <si>
    <t>HULDUHLÍÐ 28, ÍBÚÐ 0101</t>
  </si>
  <si>
    <t>HULDUHLÍÐ 11, ÍBÚÐ 0102</t>
  </si>
  <si>
    <t>HULDUHLÍÐ 11, ÍBÚÐ 0103</t>
  </si>
  <si>
    <t>HULDUHLÍÐ 11, ÍBÚÐ 0105</t>
  </si>
  <si>
    <t>HULDUHLÍÐ 11, ÍBÚÐ 0201</t>
  </si>
  <si>
    <t>FJÁRMAGNSTEKJUR</t>
  </si>
  <si>
    <t>FJÁRMAGNSKOSTNAÐUR</t>
  </si>
  <si>
    <t>HJÚKRUNARHEIMILIÐ HAMRAR</t>
  </si>
  <si>
    <t>AFSKRIFTIR</t>
  </si>
  <si>
    <t>FRÁVEITA REKSTUR</t>
  </si>
  <si>
    <t>Holræsa- og rotþróargjald</t>
  </si>
  <si>
    <t>Holræsi og niðurföll</t>
  </si>
  <si>
    <t>Hreinsun holræsa</t>
  </si>
  <si>
    <t>Hreinsun rotþróa</t>
  </si>
  <si>
    <t>Lína</t>
  </si>
  <si>
    <t>Málafl.</t>
  </si>
  <si>
    <t>Deild</t>
  </si>
  <si>
    <t>Heit málaflokks</t>
  </si>
  <si>
    <t>Útsvör og fasteigna-skattar</t>
  </si>
  <si>
    <t>Framlög jöfnunarsj.</t>
  </si>
  <si>
    <t>Samtals     tekjur</t>
  </si>
  <si>
    <t>Breyting lífeyris-skuldb</t>
  </si>
  <si>
    <t>Annar rekstrark.</t>
  </si>
  <si>
    <t>Fjármagns-liðir</t>
  </si>
  <si>
    <t>Rekstrar- niðurstaða</t>
  </si>
  <si>
    <t>Fjárhags-áætlun</t>
  </si>
  <si>
    <t>Frávik</t>
  </si>
  <si>
    <t>Mosfellsbær rekstur janúar til september  2015</t>
  </si>
  <si>
    <t>Millifærslur</t>
  </si>
  <si>
    <t>Fjárfesting janúar til september 2015</t>
  </si>
  <si>
    <t>A hluti (í þús.kr.)</t>
  </si>
  <si>
    <t>Fjárfest í janúar til september</t>
  </si>
  <si>
    <t>Fjárfestinga-áætlun ársins</t>
  </si>
  <si>
    <t>Óráðstafað af áætlun ársins</t>
  </si>
  <si>
    <t>Nýting í %</t>
  </si>
  <si>
    <t>Varmárskóli - endurbætur  (eldri og yngri deild)</t>
  </si>
  <si>
    <t>Varmárskóli - hreystivöllur</t>
  </si>
  <si>
    <t>Lágafellsskóli - hreystivöllur</t>
  </si>
  <si>
    <t>Skólaútibúið Höfðaberg - 4 stofur og millibyggingar</t>
  </si>
  <si>
    <t>Leik- og grunnskóli við Æðarhöfða</t>
  </si>
  <si>
    <t>Samtals fjárfest í skólum</t>
  </si>
  <si>
    <t>Íþróttahúsið að Varmá - ný aðstaða (4 búningsklefar o.fl.)</t>
  </si>
  <si>
    <t>Íþróttahúsið að Varmá - nýtt sundlaugarkerfi</t>
  </si>
  <si>
    <t>Varmárvellir</t>
  </si>
  <si>
    <t>Motomos</t>
  </si>
  <si>
    <t>Golfvellir</t>
  </si>
  <si>
    <t>Skíðasvæði</t>
  </si>
  <si>
    <t>Samtals fjárfest í íþr. og tómst. mannvirkjum</t>
  </si>
  <si>
    <t>Menningarhús / Hlégarður</t>
  </si>
  <si>
    <t>Samtals fjárfest í öðrum mannvirkum</t>
  </si>
  <si>
    <t>Fjárfest í gatnagerð</t>
  </si>
  <si>
    <t>Tekjur af gatnagerðargjöldum</t>
  </si>
  <si>
    <r>
      <t xml:space="preserve">Samtals fjárfest í gatnagerð </t>
    </r>
    <r>
      <rPr>
        <sz val="11"/>
        <rFont val="Calibri"/>
        <family val="2"/>
        <scheme val="minor"/>
      </rPr>
      <t>(nettó)</t>
    </r>
  </si>
  <si>
    <t>Bifreiðar og tæki</t>
  </si>
  <si>
    <t>Samtals fjárfest í tækjum og búnaði</t>
  </si>
  <si>
    <t>Samtals fjárfestingar  A-hluta</t>
  </si>
  <si>
    <t>Fjárfesti í fráveitu (nettó)</t>
  </si>
  <si>
    <t>Fjárfest í hitaveitu (nettó)</t>
  </si>
  <si>
    <t>Fjárfesti í vatnsveitu (nettó)</t>
  </si>
  <si>
    <t>Samtals fjárfestingar í A og B hluta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</si>
</sst>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mkr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Book Antiqua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/>
    <xf numFmtId="3" fontId="0" fillId="0" borderId="0" xfId="0" applyNumberFormat="1"/>
    <xf numFmtId="3" fontId="1" fillId="0" borderId="0" xfId="0" applyNumberFormat="1" applyFont="1"/>
    <xf numFmtId="3" fontId="1" fillId="0" borderId="3" xfId="0" applyNumberFormat="1" applyFont="1" applyBorder="1"/>
    <xf numFmtId="0" fontId="6" fillId="0" borderId="0" xfId="2" applyFont="1" applyBorder="1"/>
    <xf numFmtId="0" fontId="7" fillId="0" borderId="0" xfId="2" applyFont="1" applyBorder="1"/>
    <xf numFmtId="0" fontId="5" fillId="0" borderId="0" xfId="2"/>
    <xf numFmtId="0" fontId="8" fillId="3" borderId="1" xfId="2" applyFont="1" applyFill="1" applyBorder="1"/>
    <xf numFmtId="1" fontId="9" fillId="4" borderId="1" xfId="2" applyNumberFormat="1" applyFont="1" applyFill="1" applyBorder="1" applyAlignment="1">
      <alignment horizontal="center" wrapText="1"/>
    </xf>
    <xf numFmtId="0" fontId="5" fillId="0" borderId="4" xfId="2" applyFont="1" applyFill="1" applyBorder="1"/>
    <xf numFmtId="3" fontId="5" fillId="0" borderId="5" xfId="2" applyNumberFormat="1" applyFont="1" applyFill="1" applyBorder="1"/>
    <xf numFmtId="3" fontId="5" fillId="0" borderId="4" xfId="2" applyNumberFormat="1" applyBorder="1"/>
    <xf numFmtId="0" fontId="10" fillId="0" borderId="4" xfId="0" applyFont="1" applyFill="1" applyBorder="1"/>
    <xf numFmtId="164" fontId="0" fillId="0" borderId="4" xfId="0" applyNumberFormat="1" applyFont="1" applyFill="1" applyBorder="1"/>
    <xf numFmtId="9" fontId="0" fillId="0" borderId="4" xfId="1" applyFont="1" applyFill="1" applyBorder="1"/>
    <xf numFmtId="164" fontId="0" fillId="0" borderId="6" xfId="0" applyNumberFormat="1" applyFont="1" applyFill="1" applyBorder="1"/>
    <xf numFmtId="9" fontId="0" fillId="0" borderId="6" xfId="1" applyFont="1" applyFill="1" applyBorder="1"/>
    <xf numFmtId="0" fontId="8" fillId="0" borderId="4" xfId="0" applyFont="1" applyFill="1" applyBorder="1"/>
    <xf numFmtId="164" fontId="8" fillId="0" borderId="4" xfId="0" applyNumberFormat="1" applyFont="1" applyFill="1" applyBorder="1"/>
    <xf numFmtId="9" fontId="1" fillId="0" borderId="4" xfId="1" applyFont="1" applyFill="1" applyBorder="1"/>
    <xf numFmtId="0" fontId="10" fillId="0" borderId="4" xfId="2" applyFont="1" applyFill="1" applyBorder="1"/>
    <xf numFmtId="3" fontId="10" fillId="0" borderId="5" xfId="2" applyNumberFormat="1" applyFont="1" applyFill="1" applyBorder="1"/>
    <xf numFmtId="0" fontId="0" fillId="0" borderId="4" xfId="0" applyFont="1" applyFill="1" applyBorder="1"/>
    <xf numFmtId="0" fontId="12" fillId="0" borderId="4" xfId="2" applyFont="1" applyFill="1" applyBorder="1"/>
    <xf numFmtId="3" fontId="10" fillId="0" borderId="4" xfId="2" applyNumberFormat="1" applyFont="1" applyFill="1" applyBorder="1"/>
    <xf numFmtId="0" fontId="8" fillId="0" borderId="7" xfId="2" applyFont="1" applyFill="1" applyBorder="1"/>
    <xf numFmtId="164" fontId="8" fillId="0" borderId="8" xfId="0" applyNumberFormat="1" applyFont="1" applyFill="1" applyBorder="1"/>
    <xf numFmtId="9" fontId="1" fillId="0" borderId="7" xfId="1" applyFont="1" applyFill="1" applyBorder="1"/>
    <xf numFmtId="0" fontId="10" fillId="0" borderId="4" xfId="2" applyFont="1" applyBorder="1"/>
    <xf numFmtId="0" fontId="8" fillId="5" borderId="1" xfId="2" applyFont="1" applyFill="1" applyBorder="1"/>
    <xf numFmtId="164" fontId="8" fillId="5" borderId="1" xfId="0" applyNumberFormat="1" applyFont="1" applyFill="1" applyBorder="1"/>
    <xf numFmtId="9" fontId="8" fillId="5" borderId="1" xfId="0" applyNumberFormat="1" applyFont="1" applyFill="1" applyBorder="1"/>
    <xf numFmtId="0" fontId="13" fillId="0" borderId="0" xfId="2" applyFont="1" applyBorder="1"/>
    <xf numFmtId="3" fontId="5" fillId="0" borderId="0" xfId="2" applyNumberFormat="1" applyBorder="1"/>
    <xf numFmtId="9" fontId="0" fillId="0" borderId="0" xfId="1" applyFont="1" applyFill="1" applyBorder="1"/>
    <xf numFmtId="0" fontId="0" fillId="0" borderId="0" xfId="0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46555</xdr:rowOff>
    </xdr:from>
    <xdr:to>
      <xdr:col>13</xdr:col>
      <xdr:colOff>133350</xdr:colOff>
      <xdr:row>34</xdr:row>
      <xdr:rowOff>123038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6555"/>
          <a:ext cx="8001000" cy="6553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tabSelected="1" zoomScale="80" zoomScaleNormal="80" workbookViewId="0">
      <pane ySplit="3" topLeftCell="A4" activePane="bottomLeft" state="frozen"/>
      <selection pane="bottomLeft" activeCell="T268" sqref="T268"/>
    </sheetView>
  </sheetViews>
  <sheetFormatPr defaultRowHeight="15" outlineLevelRow="1" x14ac:dyDescent="0.25"/>
  <cols>
    <col min="1" max="1" width="5.28515625" style="1" customWidth="1"/>
    <col min="2" max="2" width="3.28515625" style="1" customWidth="1"/>
    <col min="3" max="3" width="3.7109375" style="1" customWidth="1"/>
    <col min="4" max="4" width="38.42578125" style="1" customWidth="1"/>
    <col min="5" max="5" width="14.42578125" style="1" bestFit="1" customWidth="1"/>
    <col min="6" max="6" width="12.28515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1.140625" style="1" customWidth="1"/>
    <col min="11" max="11" width="13.140625" style="1" customWidth="1"/>
    <col min="12" max="12" width="11.7109375" style="1" customWidth="1"/>
    <col min="13" max="13" width="13.5703125" style="1" customWidth="1"/>
    <col min="14" max="14" width="12.85546875" style="1" customWidth="1"/>
    <col min="15" max="15" width="14" style="1" customWidth="1"/>
    <col min="16" max="16" width="14.28515625" style="1" customWidth="1"/>
    <col min="17" max="17" width="11.5703125" style="1" bestFit="1" customWidth="1"/>
    <col min="18" max="16384" width="9.140625" style="1"/>
  </cols>
  <sheetData>
    <row r="1" spans="1:17" ht="23.25" x14ac:dyDescent="0.35">
      <c r="A1" s="11" t="s">
        <v>267</v>
      </c>
    </row>
    <row r="3" spans="1:17" ht="49.5" customHeight="1" x14ac:dyDescent="0.25">
      <c r="A3" s="3" t="s">
        <v>254</v>
      </c>
      <c r="B3" s="3" t="s">
        <v>255</v>
      </c>
      <c r="C3" s="3" t="s">
        <v>256</v>
      </c>
      <c r="D3" s="4" t="s">
        <v>257</v>
      </c>
      <c r="E3" s="5" t="s">
        <v>258</v>
      </c>
      <c r="F3" s="5" t="s">
        <v>259</v>
      </c>
      <c r="G3" s="5" t="s">
        <v>0</v>
      </c>
      <c r="H3" s="5" t="s">
        <v>260</v>
      </c>
      <c r="I3" s="6" t="s">
        <v>1</v>
      </c>
      <c r="J3" s="5" t="s">
        <v>261</v>
      </c>
      <c r="K3" s="10" t="s">
        <v>262</v>
      </c>
      <c r="L3" s="5" t="s">
        <v>2</v>
      </c>
      <c r="M3" s="7" t="s">
        <v>3</v>
      </c>
      <c r="N3" s="7" t="s">
        <v>263</v>
      </c>
      <c r="O3" s="8" t="s">
        <v>264</v>
      </c>
      <c r="P3" s="8" t="s">
        <v>265</v>
      </c>
      <c r="Q3" s="9" t="s">
        <v>266</v>
      </c>
    </row>
    <row r="4" spans="1:17" s="2" customFormat="1" x14ac:dyDescent="0.25">
      <c r="A4" s="2">
        <v>1</v>
      </c>
      <c r="B4" s="2">
        <v>0</v>
      </c>
      <c r="D4" s="2" t="s">
        <v>4</v>
      </c>
      <c r="E4" s="13">
        <v>-3639273954</v>
      </c>
      <c r="F4" s="13">
        <v>-890082338</v>
      </c>
      <c r="G4" s="13">
        <v>-76272350</v>
      </c>
      <c r="H4" s="13">
        <v>-4605628642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13">
        <v>-4605628642</v>
      </c>
      <c r="P4" s="13">
        <v>-4664259120</v>
      </c>
      <c r="Q4" s="13">
        <f>O4-P4</f>
        <v>58630478</v>
      </c>
    </row>
    <row r="5" spans="1:17" hidden="1" outlineLevel="1" x14ac:dyDescent="0.25">
      <c r="A5" s="1">
        <v>11</v>
      </c>
      <c r="B5" s="1">
        <v>0</v>
      </c>
      <c r="C5" s="1">
        <v>1</v>
      </c>
      <c r="D5" s="1" t="s">
        <v>5</v>
      </c>
      <c r="E5" s="12">
        <v>-3133819913</v>
      </c>
      <c r="F5" s="1">
        <v>0</v>
      </c>
      <c r="G5" s="1">
        <v>0</v>
      </c>
      <c r="H5" s="12">
        <v>-3133819913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2">
        <v>-3133819913</v>
      </c>
      <c r="P5" s="12">
        <v>-3176119000</v>
      </c>
      <c r="Q5" s="13">
        <f t="shared" ref="Q5:Q68" si="0">O5-P5</f>
        <v>42299087</v>
      </c>
    </row>
    <row r="6" spans="1:17" hidden="1" outlineLevel="1" x14ac:dyDescent="0.25">
      <c r="A6" s="1">
        <v>12</v>
      </c>
      <c r="B6" s="1">
        <v>0</v>
      </c>
      <c r="C6" s="1">
        <v>6</v>
      </c>
      <c r="D6" s="1" t="s">
        <v>6</v>
      </c>
      <c r="E6" s="12">
        <v>-505454041</v>
      </c>
      <c r="F6" s="1">
        <v>0</v>
      </c>
      <c r="G6" s="1">
        <v>0</v>
      </c>
      <c r="H6" s="12">
        <v>-505454041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2">
        <v>-505454041</v>
      </c>
      <c r="P6" s="12">
        <v>-500999999</v>
      </c>
      <c r="Q6" s="13">
        <f t="shared" si="0"/>
        <v>-4454042</v>
      </c>
    </row>
    <row r="7" spans="1:17" hidden="1" outlineLevel="1" x14ac:dyDescent="0.25">
      <c r="A7" s="1">
        <v>13</v>
      </c>
      <c r="B7" s="1">
        <v>0</v>
      </c>
      <c r="C7" s="1">
        <v>11</v>
      </c>
      <c r="D7" s="1" t="s">
        <v>7</v>
      </c>
      <c r="E7" s="1">
        <v>0</v>
      </c>
      <c r="F7" s="12">
        <v>-890082338</v>
      </c>
      <c r="G7" s="1">
        <v>0</v>
      </c>
      <c r="H7" s="12">
        <v>-890082338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2">
        <v>-890082338</v>
      </c>
      <c r="P7" s="12">
        <v>-910812624</v>
      </c>
      <c r="Q7" s="13">
        <f t="shared" si="0"/>
        <v>20730286</v>
      </c>
    </row>
    <row r="8" spans="1:17" hidden="1" outlineLevel="1" x14ac:dyDescent="0.25">
      <c r="A8" s="1">
        <v>14</v>
      </c>
      <c r="B8" s="1">
        <v>0</v>
      </c>
      <c r="C8" s="1">
        <v>35</v>
      </c>
      <c r="D8" s="1" t="s">
        <v>8</v>
      </c>
      <c r="E8" s="1">
        <v>0</v>
      </c>
      <c r="F8" s="1">
        <v>0</v>
      </c>
      <c r="G8" s="12">
        <v>-76272350</v>
      </c>
      <c r="H8" s="12">
        <v>-76272350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2">
        <v>-76272350</v>
      </c>
      <c r="P8" s="12">
        <v>-76327497</v>
      </c>
      <c r="Q8" s="13">
        <f t="shared" si="0"/>
        <v>55147</v>
      </c>
    </row>
    <row r="9" spans="1:17" s="2" customFormat="1" collapsed="1" x14ac:dyDescent="0.25">
      <c r="A9" s="2">
        <v>2</v>
      </c>
      <c r="B9" s="2">
        <v>2</v>
      </c>
      <c r="D9" s="2" t="s">
        <v>9</v>
      </c>
      <c r="E9" s="2">
        <v>0</v>
      </c>
      <c r="F9" s="2">
        <v>0</v>
      </c>
      <c r="G9" s="13">
        <v>-219723837</v>
      </c>
      <c r="H9" s="13">
        <v>-219723837</v>
      </c>
      <c r="I9" s="13">
        <v>201042137</v>
      </c>
      <c r="J9" s="2">
        <v>0</v>
      </c>
      <c r="K9" s="13">
        <v>1011454324</v>
      </c>
      <c r="L9" s="2">
        <v>0</v>
      </c>
      <c r="M9" s="13">
        <v>1212496461</v>
      </c>
      <c r="N9" s="2">
        <v>0</v>
      </c>
      <c r="O9" s="13">
        <v>992772624</v>
      </c>
      <c r="P9" s="13">
        <v>948153497</v>
      </c>
      <c r="Q9" s="13">
        <f t="shared" si="0"/>
        <v>44619127</v>
      </c>
    </row>
    <row r="10" spans="1:17" hidden="1" outlineLevel="1" x14ac:dyDescent="0.25">
      <c r="A10" s="1">
        <v>21</v>
      </c>
      <c r="B10" s="1">
        <v>2</v>
      </c>
      <c r="C10" s="1">
        <v>1</v>
      </c>
      <c r="D10" s="1" t="s">
        <v>10</v>
      </c>
      <c r="E10" s="1">
        <v>0</v>
      </c>
      <c r="F10" s="1">
        <v>0</v>
      </c>
      <c r="G10" s="1">
        <v>0</v>
      </c>
      <c r="H10" s="1">
        <v>0</v>
      </c>
      <c r="I10" s="12">
        <v>1795828</v>
      </c>
      <c r="J10" s="1">
        <v>0</v>
      </c>
      <c r="K10" s="12">
        <v>88600</v>
      </c>
      <c r="L10" s="1">
        <v>0</v>
      </c>
      <c r="M10" s="12">
        <v>1884428</v>
      </c>
      <c r="N10" s="1">
        <v>0</v>
      </c>
      <c r="O10" s="12">
        <v>1884428</v>
      </c>
      <c r="P10" s="12">
        <v>2139241</v>
      </c>
      <c r="Q10" s="13">
        <f t="shared" si="0"/>
        <v>-254813</v>
      </c>
    </row>
    <row r="11" spans="1:17" hidden="1" outlineLevel="1" x14ac:dyDescent="0.25">
      <c r="A11" s="1">
        <v>22</v>
      </c>
      <c r="B11" s="1">
        <v>2</v>
      </c>
      <c r="C11" s="1">
        <v>2</v>
      </c>
      <c r="D11" s="1" t="s">
        <v>11</v>
      </c>
      <c r="E11" s="1">
        <v>0</v>
      </c>
      <c r="F11" s="1">
        <v>0</v>
      </c>
      <c r="G11" s="12">
        <v>-7114630</v>
      </c>
      <c r="H11" s="12">
        <v>-7114630</v>
      </c>
      <c r="I11" s="12">
        <v>43418849</v>
      </c>
      <c r="J11" s="1">
        <v>0</v>
      </c>
      <c r="K11" s="12">
        <v>9609679</v>
      </c>
      <c r="L11" s="1">
        <v>0</v>
      </c>
      <c r="M11" s="12">
        <v>53028528</v>
      </c>
      <c r="N11" s="1">
        <v>0</v>
      </c>
      <c r="O11" s="12">
        <v>45913898</v>
      </c>
      <c r="P11" s="12">
        <v>44623931</v>
      </c>
      <c r="Q11" s="13">
        <f t="shared" si="0"/>
        <v>1289967</v>
      </c>
    </row>
    <row r="12" spans="1:17" hidden="1" outlineLevel="1" x14ac:dyDescent="0.25">
      <c r="A12" s="1">
        <v>23</v>
      </c>
      <c r="B12" s="1">
        <v>2</v>
      </c>
      <c r="C12" s="1">
        <v>11</v>
      </c>
      <c r="D12" s="1" t="s">
        <v>12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46756152</v>
      </c>
      <c r="L12" s="1">
        <v>0</v>
      </c>
      <c r="M12" s="12">
        <v>46756152</v>
      </c>
      <c r="N12" s="1">
        <v>0</v>
      </c>
      <c r="O12" s="12">
        <v>46756152</v>
      </c>
      <c r="P12" s="12">
        <v>40999997</v>
      </c>
      <c r="Q12" s="13">
        <f t="shared" si="0"/>
        <v>5756155</v>
      </c>
    </row>
    <row r="13" spans="1:17" hidden="1" outlineLevel="1" x14ac:dyDescent="0.25">
      <c r="A13" s="1">
        <v>24</v>
      </c>
      <c r="B13" s="1">
        <v>2</v>
      </c>
      <c r="C13" s="1">
        <v>13</v>
      </c>
      <c r="D13" s="1" t="s">
        <v>13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9300</v>
      </c>
      <c r="L13" s="1">
        <v>0</v>
      </c>
      <c r="M13" s="12">
        <v>9300</v>
      </c>
      <c r="N13" s="1">
        <v>0</v>
      </c>
      <c r="O13" s="12">
        <v>9300</v>
      </c>
      <c r="P13" s="1">
        <v>0</v>
      </c>
      <c r="Q13" s="13">
        <f t="shared" si="0"/>
        <v>9300</v>
      </c>
    </row>
    <row r="14" spans="1:17" hidden="1" outlineLevel="1" x14ac:dyDescent="0.25">
      <c r="A14" s="1">
        <v>25</v>
      </c>
      <c r="B14" s="1">
        <v>2</v>
      </c>
      <c r="C14" s="1">
        <v>16</v>
      </c>
      <c r="D14" s="1" t="s">
        <v>14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11842824</v>
      </c>
      <c r="L14" s="1">
        <v>0</v>
      </c>
      <c r="M14" s="12">
        <v>11842824</v>
      </c>
      <c r="N14" s="1">
        <v>0</v>
      </c>
      <c r="O14" s="12">
        <v>11842824</v>
      </c>
      <c r="P14" s="12">
        <v>10485658</v>
      </c>
      <c r="Q14" s="13">
        <f t="shared" si="0"/>
        <v>1357166</v>
      </c>
    </row>
    <row r="15" spans="1:17" hidden="1" outlineLevel="1" x14ac:dyDescent="0.25">
      <c r="A15" s="1">
        <v>26</v>
      </c>
      <c r="B15" s="1">
        <v>2</v>
      </c>
      <c r="C15" s="1">
        <v>18</v>
      </c>
      <c r="D15" s="1" t="s">
        <v>15</v>
      </c>
      <c r="E15" s="1">
        <v>0</v>
      </c>
      <c r="F15" s="1">
        <v>0</v>
      </c>
      <c r="G15" s="12">
        <v>-31449361</v>
      </c>
      <c r="H15" s="12">
        <v>-31449361</v>
      </c>
      <c r="I15" s="1">
        <v>0</v>
      </c>
      <c r="J15" s="1">
        <v>0</v>
      </c>
      <c r="K15" s="12">
        <v>51386039</v>
      </c>
      <c r="L15" s="1">
        <v>0</v>
      </c>
      <c r="M15" s="12">
        <v>51386039</v>
      </c>
      <c r="N15" s="1">
        <v>0</v>
      </c>
      <c r="O15" s="12">
        <v>19936678</v>
      </c>
      <c r="P15" s="12">
        <v>18830245</v>
      </c>
      <c r="Q15" s="13">
        <f t="shared" si="0"/>
        <v>1106433</v>
      </c>
    </row>
    <row r="16" spans="1:17" hidden="1" outlineLevel="1" x14ac:dyDescent="0.25">
      <c r="A16" s="1">
        <v>27</v>
      </c>
      <c r="B16" s="1">
        <v>2</v>
      </c>
      <c r="C16" s="1">
        <v>19</v>
      </c>
      <c r="D16" s="1" t="s">
        <v>16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6082122</v>
      </c>
      <c r="L16" s="1">
        <v>0</v>
      </c>
      <c r="M16" s="12">
        <v>6082122</v>
      </c>
      <c r="N16" s="1">
        <v>0</v>
      </c>
      <c r="O16" s="12">
        <v>6082122</v>
      </c>
      <c r="P16" s="12">
        <v>6100480</v>
      </c>
      <c r="Q16" s="13">
        <f t="shared" si="0"/>
        <v>-18358</v>
      </c>
    </row>
    <row r="17" spans="1:17" hidden="1" outlineLevel="1" x14ac:dyDescent="0.25">
      <c r="A17" s="1">
        <v>28</v>
      </c>
      <c r="B17" s="1">
        <v>2</v>
      </c>
      <c r="C17" s="1">
        <v>31</v>
      </c>
      <c r="D17" s="1" t="s">
        <v>17</v>
      </c>
      <c r="E17" s="1">
        <v>0</v>
      </c>
      <c r="F17" s="1">
        <v>0</v>
      </c>
      <c r="G17" s="1">
        <v>0</v>
      </c>
      <c r="H17" s="1">
        <v>0</v>
      </c>
      <c r="I17" s="12">
        <v>94586</v>
      </c>
      <c r="J17" s="1">
        <v>0</v>
      </c>
      <c r="K17" s="12">
        <v>7978725</v>
      </c>
      <c r="L17" s="1">
        <v>0</v>
      </c>
      <c r="M17" s="12">
        <v>8073311</v>
      </c>
      <c r="N17" s="1">
        <v>0</v>
      </c>
      <c r="O17" s="12">
        <v>8073311</v>
      </c>
      <c r="P17" s="12">
        <v>4829772</v>
      </c>
      <c r="Q17" s="13">
        <f t="shared" si="0"/>
        <v>3243539</v>
      </c>
    </row>
    <row r="18" spans="1:17" hidden="1" outlineLevel="1" x14ac:dyDescent="0.25">
      <c r="A18" s="1">
        <v>29</v>
      </c>
      <c r="B18" s="1">
        <v>2</v>
      </c>
      <c r="C18" s="1">
        <v>41</v>
      </c>
      <c r="D18" s="1" t="s">
        <v>18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4263839</v>
      </c>
      <c r="L18" s="1">
        <v>0</v>
      </c>
      <c r="M18" s="12">
        <v>4263839</v>
      </c>
      <c r="N18" s="1">
        <v>0</v>
      </c>
      <c r="O18" s="12">
        <v>4263839</v>
      </c>
      <c r="P18" s="12">
        <v>4124997</v>
      </c>
      <c r="Q18" s="13">
        <f t="shared" si="0"/>
        <v>138842</v>
      </c>
    </row>
    <row r="19" spans="1:17" hidden="1" outlineLevel="1" x14ac:dyDescent="0.25">
      <c r="A19" s="1">
        <v>210</v>
      </c>
      <c r="B19" s="1">
        <v>2</v>
      </c>
      <c r="C19" s="1">
        <v>42</v>
      </c>
      <c r="D19" s="1" t="s">
        <v>19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2">
        <v>358718</v>
      </c>
      <c r="Q19" s="13">
        <f t="shared" si="0"/>
        <v>-358718</v>
      </c>
    </row>
    <row r="20" spans="1:17" hidden="1" outlineLevel="1" x14ac:dyDescent="0.25">
      <c r="A20" s="1">
        <v>211</v>
      </c>
      <c r="B20" s="1">
        <v>2</v>
      </c>
      <c r="C20" s="1">
        <v>43</v>
      </c>
      <c r="D20" s="1" t="s">
        <v>20</v>
      </c>
      <c r="E20" s="1">
        <v>0</v>
      </c>
      <c r="F20" s="1">
        <v>0</v>
      </c>
      <c r="G20" s="12">
        <v>-147975103</v>
      </c>
      <c r="H20" s="12">
        <v>-147975103</v>
      </c>
      <c r="I20" s="1">
        <v>0</v>
      </c>
      <c r="J20" s="1">
        <v>0</v>
      </c>
      <c r="K20" s="12">
        <v>147975103</v>
      </c>
      <c r="L20" s="1">
        <v>0</v>
      </c>
      <c r="M20" s="12">
        <v>147975103</v>
      </c>
      <c r="N20" s="1">
        <v>0</v>
      </c>
      <c r="O20" s="1">
        <v>0</v>
      </c>
      <c r="P20" s="1">
        <v>0</v>
      </c>
      <c r="Q20" s="13">
        <f t="shared" si="0"/>
        <v>0</v>
      </c>
    </row>
    <row r="21" spans="1:17" hidden="1" outlineLevel="1" x14ac:dyDescent="0.25">
      <c r="A21" s="1">
        <v>212</v>
      </c>
      <c r="B21" s="1">
        <v>2</v>
      </c>
      <c r="C21" s="1">
        <v>45</v>
      </c>
      <c r="D21" s="1" t="s">
        <v>21</v>
      </c>
      <c r="E21" s="1">
        <v>0</v>
      </c>
      <c r="F21" s="1">
        <v>0</v>
      </c>
      <c r="G21" s="12">
        <v>-13069104</v>
      </c>
      <c r="H21" s="12">
        <v>-13069104</v>
      </c>
      <c r="I21" s="1">
        <v>0</v>
      </c>
      <c r="J21" s="1">
        <v>0</v>
      </c>
      <c r="K21" s="12">
        <v>79115993</v>
      </c>
      <c r="L21" s="1">
        <v>0</v>
      </c>
      <c r="M21" s="12">
        <v>79115993</v>
      </c>
      <c r="N21" s="1">
        <v>0</v>
      </c>
      <c r="O21" s="12">
        <v>66046889</v>
      </c>
      <c r="P21" s="12">
        <v>59719257</v>
      </c>
      <c r="Q21" s="13">
        <f t="shared" si="0"/>
        <v>6327632</v>
      </c>
    </row>
    <row r="22" spans="1:17" hidden="1" outlineLevel="1" x14ac:dyDescent="0.25">
      <c r="A22" s="1">
        <v>213</v>
      </c>
      <c r="B22" s="1">
        <v>2</v>
      </c>
      <c r="C22" s="1">
        <v>48</v>
      </c>
      <c r="D22" s="1" t="s">
        <v>22</v>
      </c>
      <c r="E22" s="1">
        <v>0</v>
      </c>
      <c r="F22" s="1">
        <v>0</v>
      </c>
      <c r="G22" s="12">
        <v>-498000</v>
      </c>
      <c r="H22" s="12">
        <v>-498000</v>
      </c>
      <c r="I22" s="12">
        <v>6682453</v>
      </c>
      <c r="J22" s="1">
        <v>0</v>
      </c>
      <c r="K22" s="12">
        <v>18409742</v>
      </c>
      <c r="L22" s="1">
        <v>0</v>
      </c>
      <c r="M22" s="12">
        <v>25092195</v>
      </c>
      <c r="N22" s="1">
        <v>0</v>
      </c>
      <c r="O22" s="12">
        <v>24594195</v>
      </c>
      <c r="P22" s="12">
        <v>25953540</v>
      </c>
      <c r="Q22" s="13">
        <f t="shared" si="0"/>
        <v>-1359345</v>
      </c>
    </row>
    <row r="23" spans="1:17" hidden="1" outlineLevel="1" x14ac:dyDescent="0.25">
      <c r="A23" s="1">
        <v>214</v>
      </c>
      <c r="B23" s="1">
        <v>2</v>
      </c>
      <c r="C23" s="1">
        <v>49</v>
      </c>
      <c r="D23" s="1" t="s">
        <v>23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17514019</v>
      </c>
      <c r="L23" s="1">
        <v>0</v>
      </c>
      <c r="M23" s="12">
        <v>17514019</v>
      </c>
      <c r="N23" s="1">
        <v>0</v>
      </c>
      <c r="O23" s="12">
        <v>17514019</v>
      </c>
      <c r="P23" s="12">
        <v>18000000</v>
      </c>
      <c r="Q23" s="13">
        <f t="shared" si="0"/>
        <v>-485981</v>
      </c>
    </row>
    <row r="24" spans="1:17" hidden="1" outlineLevel="1" x14ac:dyDescent="0.25">
      <c r="A24" s="1">
        <v>215</v>
      </c>
      <c r="B24" s="1">
        <v>2</v>
      </c>
      <c r="C24" s="1">
        <v>50</v>
      </c>
      <c r="D24" s="1" t="s">
        <v>24</v>
      </c>
      <c r="E24" s="1">
        <v>0</v>
      </c>
      <c r="F24" s="1">
        <v>0</v>
      </c>
      <c r="G24" s="12">
        <v>-11534578</v>
      </c>
      <c r="H24" s="12">
        <v>-11534578</v>
      </c>
      <c r="I24" s="12">
        <v>14006272</v>
      </c>
      <c r="J24" s="1">
        <v>0</v>
      </c>
      <c r="K24" s="12">
        <v>406681621</v>
      </c>
      <c r="L24" s="1">
        <v>0</v>
      </c>
      <c r="M24" s="12">
        <v>420687893</v>
      </c>
      <c r="N24" s="1">
        <v>0</v>
      </c>
      <c r="O24" s="12">
        <v>409153315</v>
      </c>
      <c r="P24" s="12">
        <v>399229663</v>
      </c>
      <c r="Q24" s="13">
        <f t="shared" si="0"/>
        <v>9923652</v>
      </c>
    </row>
    <row r="25" spans="1:17" hidden="1" outlineLevel="1" x14ac:dyDescent="0.25">
      <c r="A25" s="1">
        <v>216</v>
      </c>
      <c r="B25" s="1">
        <v>2</v>
      </c>
      <c r="C25" s="1">
        <v>51</v>
      </c>
      <c r="D25" s="1" t="s">
        <v>25</v>
      </c>
      <c r="E25" s="1">
        <v>0</v>
      </c>
      <c r="F25" s="1">
        <v>0</v>
      </c>
      <c r="G25" s="1">
        <v>0</v>
      </c>
      <c r="H25" s="1">
        <v>0</v>
      </c>
      <c r="I25" s="12">
        <v>11470844</v>
      </c>
      <c r="J25" s="1">
        <v>0</v>
      </c>
      <c r="K25" s="12">
        <v>66868245</v>
      </c>
      <c r="L25" s="1">
        <v>0</v>
      </c>
      <c r="M25" s="12">
        <v>78339089</v>
      </c>
      <c r="N25" s="1">
        <v>0</v>
      </c>
      <c r="O25" s="12">
        <v>78339089</v>
      </c>
      <c r="P25" s="12">
        <v>66976666</v>
      </c>
      <c r="Q25" s="13">
        <f t="shared" si="0"/>
        <v>11362423</v>
      </c>
    </row>
    <row r="26" spans="1:17" hidden="1" outlineLevel="1" x14ac:dyDescent="0.25">
      <c r="A26" s="1">
        <v>217</v>
      </c>
      <c r="B26" s="1">
        <v>2</v>
      </c>
      <c r="C26" s="1">
        <v>52</v>
      </c>
      <c r="D26" s="1" t="s">
        <v>26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53953134</v>
      </c>
      <c r="L26" s="1">
        <v>0</v>
      </c>
      <c r="M26" s="12">
        <v>53953134</v>
      </c>
      <c r="N26" s="1">
        <v>0</v>
      </c>
      <c r="O26" s="12">
        <v>53953134</v>
      </c>
      <c r="P26" s="12">
        <v>54704106</v>
      </c>
      <c r="Q26" s="13">
        <f t="shared" si="0"/>
        <v>-750972</v>
      </c>
    </row>
    <row r="27" spans="1:17" hidden="1" outlineLevel="1" x14ac:dyDescent="0.25">
      <c r="A27" s="1">
        <v>218</v>
      </c>
      <c r="B27" s="1">
        <v>2</v>
      </c>
      <c r="C27" s="1">
        <v>53</v>
      </c>
      <c r="D27" s="1" t="s">
        <v>27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2">
        <v>10990100</v>
      </c>
      <c r="L27" s="1">
        <v>0</v>
      </c>
      <c r="M27" s="12">
        <v>10990100</v>
      </c>
      <c r="N27" s="1">
        <v>0</v>
      </c>
      <c r="O27" s="12">
        <v>10990100</v>
      </c>
      <c r="P27" s="12">
        <v>9513000</v>
      </c>
      <c r="Q27" s="13">
        <f t="shared" si="0"/>
        <v>1477100</v>
      </c>
    </row>
    <row r="28" spans="1:17" hidden="1" outlineLevel="1" x14ac:dyDescent="0.25">
      <c r="A28" s="1">
        <v>219</v>
      </c>
      <c r="B28" s="1">
        <v>2</v>
      </c>
      <c r="C28" s="1">
        <v>54</v>
      </c>
      <c r="D28" s="1" t="s">
        <v>28</v>
      </c>
      <c r="E28" s="1">
        <v>0</v>
      </c>
      <c r="F28" s="1">
        <v>0</v>
      </c>
      <c r="G28" s="12">
        <v>-880021</v>
      </c>
      <c r="H28" s="12">
        <v>-880021</v>
      </c>
      <c r="I28" s="12">
        <v>43805924</v>
      </c>
      <c r="J28" s="1">
        <v>0</v>
      </c>
      <c r="K28" s="12">
        <v>3052563</v>
      </c>
      <c r="L28" s="1">
        <v>0</v>
      </c>
      <c r="M28" s="12">
        <v>46858487</v>
      </c>
      <c r="N28" s="1">
        <v>0</v>
      </c>
      <c r="O28" s="12">
        <v>45978466</v>
      </c>
      <c r="P28" s="12">
        <v>45351378</v>
      </c>
      <c r="Q28" s="13">
        <f t="shared" si="0"/>
        <v>627088</v>
      </c>
    </row>
    <row r="29" spans="1:17" hidden="1" outlineLevel="1" x14ac:dyDescent="0.25">
      <c r="A29" s="1">
        <v>220</v>
      </c>
      <c r="B29" s="1">
        <v>2</v>
      </c>
      <c r="C29" s="1">
        <v>55</v>
      </c>
      <c r="D29" s="1" t="s">
        <v>29</v>
      </c>
      <c r="E29" s="1">
        <v>0</v>
      </c>
      <c r="F29" s="1">
        <v>0</v>
      </c>
      <c r="G29" s="12">
        <v>-1690292</v>
      </c>
      <c r="H29" s="12">
        <v>-1690292</v>
      </c>
      <c r="I29" s="12">
        <v>24106295</v>
      </c>
      <c r="J29" s="1">
        <v>0</v>
      </c>
      <c r="K29" s="12">
        <v>7843190</v>
      </c>
      <c r="L29" s="1">
        <v>0</v>
      </c>
      <c r="M29" s="12">
        <v>31949485</v>
      </c>
      <c r="N29" s="1">
        <v>0</v>
      </c>
      <c r="O29" s="12">
        <v>30259193</v>
      </c>
      <c r="P29" s="12">
        <v>34337362</v>
      </c>
      <c r="Q29" s="13">
        <f t="shared" si="0"/>
        <v>-4078169</v>
      </c>
    </row>
    <row r="30" spans="1:17" hidden="1" outlineLevel="1" x14ac:dyDescent="0.25">
      <c r="A30" s="1">
        <v>221</v>
      </c>
      <c r="B30" s="1">
        <v>2</v>
      </c>
      <c r="C30" s="1">
        <v>56</v>
      </c>
      <c r="D30" s="1" t="s">
        <v>30</v>
      </c>
      <c r="E30" s="1">
        <v>0</v>
      </c>
      <c r="F30" s="1">
        <v>0</v>
      </c>
      <c r="G30" s="12">
        <v>-2024130</v>
      </c>
      <c r="H30" s="12">
        <v>-2024130</v>
      </c>
      <c r="I30" s="12">
        <v>55661086</v>
      </c>
      <c r="J30" s="1">
        <v>0</v>
      </c>
      <c r="K30" s="12">
        <v>6127664</v>
      </c>
      <c r="L30" s="1">
        <v>0</v>
      </c>
      <c r="M30" s="12">
        <v>61788750</v>
      </c>
      <c r="N30" s="1">
        <v>0</v>
      </c>
      <c r="O30" s="12">
        <v>59764620</v>
      </c>
      <c r="P30" s="12">
        <v>61333508</v>
      </c>
      <c r="Q30" s="13">
        <f t="shared" si="0"/>
        <v>-1568888</v>
      </c>
    </row>
    <row r="31" spans="1:17" hidden="1" outlineLevel="1" x14ac:dyDescent="0.25">
      <c r="A31" s="1">
        <v>222</v>
      </c>
      <c r="B31" s="1">
        <v>2</v>
      </c>
      <c r="C31" s="1">
        <v>57</v>
      </c>
      <c r="D31" s="1" t="s">
        <v>31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2">
        <v>18468361</v>
      </c>
      <c r="L31" s="1">
        <v>0</v>
      </c>
      <c r="M31" s="12">
        <v>18468361</v>
      </c>
      <c r="N31" s="1">
        <v>0</v>
      </c>
      <c r="O31" s="12">
        <v>18468361</v>
      </c>
      <c r="P31" s="12">
        <v>20542248</v>
      </c>
      <c r="Q31" s="13">
        <f t="shared" si="0"/>
        <v>-2073887</v>
      </c>
    </row>
    <row r="32" spans="1:17" hidden="1" outlineLevel="1" x14ac:dyDescent="0.25">
      <c r="A32" s="1">
        <v>223</v>
      </c>
      <c r="B32" s="1">
        <v>2</v>
      </c>
      <c r="C32" s="1">
        <v>58</v>
      </c>
      <c r="D32" s="1" t="s">
        <v>32</v>
      </c>
      <c r="E32" s="1">
        <v>0</v>
      </c>
      <c r="F32" s="1">
        <v>0</v>
      </c>
      <c r="G32" s="12">
        <v>-3488618</v>
      </c>
      <c r="H32" s="12">
        <v>-3488618</v>
      </c>
      <c r="I32" s="1">
        <v>0</v>
      </c>
      <c r="J32" s="1">
        <v>0</v>
      </c>
      <c r="K32" s="12">
        <v>32511168</v>
      </c>
      <c r="L32" s="1">
        <v>0</v>
      </c>
      <c r="M32" s="12">
        <v>32511168</v>
      </c>
      <c r="N32" s="1">
        <v>0</v>
      </c>
      <c r="O32" s="12">
        <v>29022550</v>
      </c>
      <c r="P32" s="12">
        <v>20202291</v>
      </c>
      <c r="Q32" s="13">
        <f t="shared" si="0"/>
        <v>8820259</v>
      </c>
    </row>
    <row r="33" spans="1:17" hidden="1" outlineLevel="1" x14ac:dyDescent="0.25">
      <c r="A33" s="1">
        <v>224</v>
      </c>
      <c r="B33" s="1">
        <v>2</v>
      </c>
      <c r="C33" s="1">
        <v>62</v>
      </c>
      <c r="D33" s="1" t="s">
        <v>33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969411</v>
      </c>
      <c r="L33" s="1">
        <v>0</v>
      </c>
      <c r="M33" s="12">
        <v>969411</v>
      </c>
      <c r="N33" s="1">
        <v>0</v>
      </c>
      <c r="O33" s="12">
        <v>969411</v>
      </c>
      <c r="P33" s="12">
        <v>1361626</v>
      </c>
      <c r="Q33" s="13">
        <f t="shared" si="0"/>
        <v>-392215</v>
      </c>
    </row>
    <row r="34" spans="1:17" hidden="1" outlineLevel="1" x14ac:dyDescent="0.25">
      <c r="A34" s="1">
        <v>225</v>
      </c>
      <c r="B34" s="1">
        <v>2</v>
      </c>
      <c r="C34" s="1">
        <v>65</v>
      </c>
      <c r="D34" s="1" t="s">
        <v>34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166026</v>
      </c>
      <c r="L34" s="1">
        <v>0</v>
      </c>
      <c r="M34" s="12">
        <v>166026</v>
      </c>
      <c r="N34" s="1">
        <v>0</v>
      </c>
      <c r="O34" s="12">
        <v>166026</v>
      </c>
      <c r="P34" s="12">
        <v>690000</v>
      </c>
      <c r="Q34" s="13">
        <f t="shared" si="0"/>
        <v>-523974</v>
      </c>
    </row>
    <row r="35" spans="1:17" hidden="1" outlineLevel="1" x14ac:dyDescent="0.25">
      <c r="A35" s="1">
        <v>226</v>
      </c>
      <c r="B35" s="1">
        <v>2</v>
      </c>
      <c r="C35" s="1">
        <v>74</v>
      </c>
      <c r="D35" s="1" t="s">
        <v>35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2">
        <v>945461</v>
      </c>
      <c r="L35" s="1">
        <v>0</v>
      </c>
      <c r="M35" s="12">
        <v>945461</v>
      </c>
      <c r="N35" s="1">
        <v>0</v>
      </c>
      <c r="O35" s="12">
        <v>945461</v>
      </c>
      <c r="P35" s="12">
        <v>932481</v>
      </c>
      <c r="Q35" s="13">
        <f t="shared" si="0"/>
        <v>12980</v>
      </c>
    </row>
    <row r="36" spans="1:17" hidden="1" outlineLevel="1" x14ac:dyDescent="0.25">
      <c r="A36" s="1">
        <v>227</v>
      </c>
      <c r="B36" s="1">
        <v>2</v>
      </c>
      <c r="C36" s="1">
        <v>75</v>
      </c>
      <c r="D36" s="1" t="s">
        <v>36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2">
        <v>1429309</v>
      </c>
      <c r="Q36" s="13">
        <f t="shared" si="0"/>
        <v>-1429309</v>
      </c>
    </row>
    <row r="37" spans="1:17" hidden="1" outlineLevel="1" x14ac:dyDescent="0.25">
      <c r="A37" s="1">
        <v>228</v>
      </c>
      <c r="B37" s="1">
        <v>2</v>
      </c>
      <c r="C37" s="1">
        <v>81</v>
      </c>
      <c r="D37" s="1" t="s">
        <v>37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1845243</v>
      </c>
      <c r="L37" s="1">
        <v>0</v>
      </c>
      <c r="M37" s="12">
        <v>1845243</v>
      </c>
      <c r="N37" s="1">
        <v>0</v>
      </c>
      <c r="O37" s="12">
        <v>1845243</v>
      </c>
      <c r="P37" s="12">
        <v>1384023</v>
      </c>
      <c r="Q37" s="13">
        <f t="shared" si="0"/>
        <v>461220</v>
      </c>
    </row>
    <row r="38" spans="1:17" s="2" customFormat="1" collapsed="1" x14ac:dyDescent="0.25">
      <c r="A38" s="2">
        <v>3</v>
      </c>
      <c r="B38" s="2">
        <v>4</v>
      </c>
      <c r="D38" s="2" t="s">
        <v>38</v>
      </c>
      <c r="E38" s="2">
        <v>0</v>
      </c>
      <c r="F38" s="2">
        <v>0</v>
      </c>
      <c r="G38" s="13">
        <v>-372815855</v>
      </c>
      <c r="H38" s="13">
        <v>-372815855</v>
      </c>
      <c r="I38" s="13">
        <v>1917447022</v>
      </c>
      <c r="J38" s="2">
        <v>0</v>
      </c>
      <c r="K38" s="13">
        <v>856094017</v>
      </c>
      <c r="L38" s="2">
        <v>0</v>
      </c>
      <c r="M38" s="13">
        <v>2773541039</v>
      </c>
      <c r="N38" s="2">
        <v>0</v>
      </c>
      <c r="O38" s="13">
        <v>2400725184</v>
      </c>
      <c r="P38" s="13">
        <v>2456512090</v>
      </c>
      <c r="Q38" s="13">
        <f t="shared" si="0"/>
        <v>-55786906</v>
      </c>
    </row>
    <row r="39" spans="1:17" hidden="1" outlineLevel="1" x14ac:dyDescent="0.25">
      <c r="A39" s="1">
        <v>31</v>
      </c>
      <c r="B39" s="1">
        <v>4</v>
      </c>
      <c r="C39" s="1">
        <v>1</v>
      </c>
      <c r="D39" s="1" t="s">
        <v>39</v>
      </c>
      <c r="E39" s="1">
        <v>0</v>
      </c>
      <c r="F39" s="1">
        <v>0</v>
      </c>
      <c r="G39" s="1">
        <v>0</v>
      </c>
      <c r="H39" s="1">
        <v>0</v>
      </c>
      <c r="I39" s="12">
        <v>2494832</v>
      </c>
      <c r="J39" s="1">
        <v>0</v>
      </c>
      <c r="K39" s="1">
        <v>0</v>
      </c>
      <c r="L39" s="1">
        <v>0</v>
      </c>
      <c r="M39" s="12">
        <v>2494832</v>
      </c>
      <c r="N39" s="1">
        <v>0</v>
      </c>
      <c r="O39" s="12">
        <v>2494832</v>
      </c>
      <c r="P39" s="12">
        <v>2822594</v>
      </c>
      <c r="Q39" s="13">
        <f t="shared" si="0"/>
        <v>-327762</v>
      </c>
    </row>
    <row r="40" spans="1:17" hidden="1" outlineLevel="1" x14ac:dyDescent="0.25">
      <c r="A40" s="1">
        <v>32</v>
      </c>
      <c r="B40" s="1">
        <v>4</v>
      </c>
      <c r="C40" s="1">
        <v>2</v>
      </c>
      <c r="D40" s="1" t="s">
        <v>40</v>
      </c>
      <c r="E40" s="1">
        <v>0</v>
      </c>
      <c r="F40" s="1">
        <v>0</v>
      </c>
      <c r="G40" s="12">
        <v>-32817751</v>
      </c>
      <c r="H40" s="12">
        <v>-32817751</v>
      </c>
      <c r="I40" s="12">
        <v>33621335</v>
      </c>
      <c r="J40" s="1">
        <v>0</v>
      </c>
      <c r="K40" s="12">
        <v>14619716</v>
      </c>
      <c r="L40" s="1">
        <v>0</v>
      </c>
      <c r="M40" s="12">
        <v>48241051</v>
      </c>
      <c r="N40" s="1">
        <v>0</v>
      </c>
      <c r="O40" s="12">
        <v>15423300</v>
      </c>
      <c r="P40" s="12">
        <v>17058688</v>
      </c>
      <c r="Q40" s="13">
        <f t="shared" si="0"/>
        <v>-1635388</v>
      </c>
    </row>
    <row r="41" spans="1:17" hidden="1" outlineLevel="1" x14ac:dyDescent="0.25">
      <c r="A41" s="1">
        <v>33</v>
      </c>
      <c r="B41" s="1">
        <v>4</v>
      </c>
      <c r="C41" s="1">
        <v>11</v>
      </c>
      <c r="D41" s="1" t="s">
        <v>41</v>
      </c>
      <c r="E41" s="1">
        <v>0</v>
      </c>
      <c r="F41" s="1">
        <v>0</v>
      </c>
      <c r="G41" s="12">
        <v>-22362053</v>
      </c>
      <c r="H41" s="12">
        <v>-22362053</v>
      </c>
      <c r="I41" s="12">
        <v>98165053</v>
      </c>
      <c r="J41" s="1">
        <v>0</v>
      </c>
      <c r="K41" s="12">
        <v>22524648</v>
      </c>
      <c r="L41" s="1">
        <v>0</v>
      </c>
      <c r="M41" s="12">
        <v>120689701</v>
      </c>
      <c r="N41" s="1">
        <v>0</v>
      </c>
      <c r="O41" s="12">
        <v>98327648</v>
      </c>
      <c r="P41" s="12">
        <v>98576676</v>
      </c>
      <c r="Q41" s="13">
        <f t="shared" si="0"/>
        <v>-249028</v>
      </c>
    </row>
    <row r="42" spans="1:17" hidden="1" outlineLevel="1" x14ac:dyDescent="0.25">
      <c r="A42" s="1">
        <v>34</v>
      </c>
      <c r="B42" s="1">
        <v>4</v>
      </c>
      <c r="C42" s="1">
        <v>12</v>
      </c>
      <c r="D42" s="1" t="s">
        <v>42</v>
      </c>
      <c r="E42" s="1">
        <v>0</v>
      </c>
      <c r="F42" s="1">
        <v>0</v>
      </c>
      <c r="G42" s="12">
        <v>-22971572</v>
      </c>
      <c r="H42" s="12">
        <v>-22971572</v>
      </c>
      <c r="I42" s="12">
        <v>94908748</v>
      </c>
      <c r="J42" s="1">
        <v>0</v>
      </c>
      <c r="K42" s="12">
        <v>24704659</v>
      </c>
      <c r="L42" s="1">
        <v>0</v>
      </c>
      <c r="M42" s="12">
        <v>119613407</v>
      </c>
      <c r="N42" s="1">
        <v>0</v>
      </c>
      <c r="O42" s="12">
        <v>96641835</v>
      </c>
      <c r="P42" s="12">
        <v>95995478</v>
      </c>
      <c r="Q42" s="13">
        <f t="shared" si="0"/>
        <v>646357</v>
      </c>
    </row>
    <row r="43" spans="1:17" hidden="1" outlineLevel="1" x14ac:dyDescent="0.25">
      <c r="A43" s="1">
        <v>35</v>
      </c>
      <c r="B43" s="1">
        <v>4</v>
      </c>
      <c r="C43" s="1">
        <v>13</v>
      </c>
      <c r="D43" s="1" t="s">
        <v>43</v>
      </c>
      <c r="E43" s="1">
        <v>0</v>
      </c>
      <c r="F43" s="1">
        <v>0</v>
      </c>
      <c r="G43" s="12">
        <v>-25415389</v>
      </c>
      <c r="H43" s="12">
        <v>-25415389</v>
      </c>
      <c r="I43" s="12">
        <v>93277458</v>
      </c>
      <c r="J43" s="1">
        <v>0</v>
      </c>
      <c r="K43" s="12">
        <v>28432901</v>
      </c>
      <c r="L43" s="1">
        <v>0</v>
      </c>
      <c r="M43" s="12">
        <v>121710359</v>
      </c>
      <c r="N43" s="1">
        <v>0</v>
      </c>
      <c r="O43" s="12">
        <v>96294970</v>
      </c>
      <c r="P43" s="12">
        <v>99715619</v>
      </c>
      <c r="Q43" s="13">
        <f t="shared" si="0"/>
        <v>-3420649</v>
      </c>
    </row>
    <row r="44" spans="1:17" hidden="1" outlineLevel="1" x14ac:dyDescent="0.25">
      <c r="A44" s="1">
        <v>36</v>
      </c>
      <c r="B44" s="1">
        <v>4</v>
      </c>
      <c r="C44" s="1">
        <v>14</v>
      </c>
      <c r="D44" s="1" t="s">
        <v>44</v>
      </c>
      <c r="E44" s="1">
        <v>0</v>
      </c>
      <c r="F44" s="1">
        <v>0</v>
      </c>
      <c r="G44" s="12">
        <v>-37283989</v>
      </c>
      <c r="H44" s="12">
        <v>-37283989</v>
      </c>
      <c r="I44" s="12">
        <v>150040994</v>
      </c>
      <c r="J44" s="1">
        <v>0</v>
      </c>
      <c r="K44" s="12">
        <v>41052497</v>
      </c>
      <c r="L44" s="1">
        <v>0</v>
      </c>
      <c r="M44" s="12">
        <v>191093491</v>
      </c>
      <c r="N44" s="1">
        <v>0</v>
      </c>
      <c r="O44" s="12">
        <v>153809502</v>
      </c>
      <c r="P44" s="12">
        <v>154673461</v>
      </c>
      <c r="Q44" s="13">
        <f t="shared" si="0"/>
        <v>-863959</v>
      </c>
    </row>
    <row r="45" spans="1:17" hidden="1" outlineLevel="1" x14ac:dyDescent="0.25">
      <c r="A45" s="1">
        <v>37</v>
      </c>
      <c r="B45" s="1">
        <v>4</v>
      </c>
      <c r="C45" s="1">
        <v>15</v>
      </c>
      <c r="D45" s="1" t="s">
        <v>45</v>
      </c>
      <c r="E45" s="1">
        <v>0</v>
      </c>
      <c r="F45" s="1">
        <v>0</v>
      </c>
      <c r="G45" s="12">
        <v>-14861949</v>
      </c>
      <c r="H45" s="12">
        <v>-14861949</v>
      </c>
      <c r="I45" s="12">
        <v>54411979</v>
      </c>
      <c r="J45" s="1">
        <v>0</v>
      </c>
      <c r="K45" s="12">
        <v>11928572</v>
      </c>
      <c r="L45" s="1">
        <v>0</v>
      </c>
      <c r="M45" s="12">
        <v>66340551</v>
      </c>
      <c r="N45" s="1">
        <v>0</v>
      </c>
      <c r="O45" s="12">
        <v>51478602</v>
      </c>
      <c r="P45" s="12">
        <v>54655358</v>
      </c>
      <c r="Q45" s="13">
        <f t="shared" si="0"/>
        <v>-3176756</v>
      </c>
    </row>
    <row r="46" spans="1:17" hidden="1" outlineLevel="1" x14ac:dyDescent="0.25">
      <c r="A46" s="1">
        <v>38</v>
      </c>
      <c r="B46" s="1">
        <v>4</v>
      </c>
      <c r="C46" s="1">
        <v>16</v>
      </c>
      <c r="D46" s="1" t="s">
        <v>46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3">
        <f t="shared" si="0"/>
        <v>0</v>
      </c>
    </row>
    <row r="47" spans="1:17" hidden="1" outlineLevel="1" x14ac:dyDescent="0.25">
      <c r="A47" s="1">
        <v>39</v>
      </c>
      <c r="B47" s="1">
        <v>4</v>
      </c>
      <c r="C47" s="1">
        <v>17</v>
      </c>
      <c r="D47" s="1" t="s">
        <v>47</v>
      </c>
      <c r="E47" s="1">
        <v>0</v>
      </c>
      <c r="F47" s="1">
        <v>0</v>
      </c>
      <c r="G47" s="12">
        <v>-533117</v>
      </c>
      <c r="H47" s="12">
        <v>-533117</v>
      </c>
      <c r="I47" s="12">
        <v>903678</v>
      </c>
      <c r="J47" s="1">
        <v>0</v>
      </c>
      <c r="K47" s="12">
        <v>667931</v>
      </c>
      <c r="L47" s="1">
        <v>0</v>
      </c>
      <c r="M47" s="12">
        <v>1571609</v>
      </c>
      <c r="N47" s="1">
        <v>0</v>
      </c>
      <c r="O47" s="12">
        <v>1038492</v>
      </c>
      <c r="P47" s="12">
        <v>1731095</v>
      </c>
      <c r="Q47" s="13">
        <f t="shared" si="0"/>
        <v>-692603</v>
      </c>
    </row>
    <row r="48" spans="1:17" hidden="1" outlineLevel="1" x14ac:dyDescent="0.25">
      <c r="A48" s="1">
        <v>310</v>
      </c>
      <c r="B48" s="1">
        <v>4</v>
      </c>
      <c r="C48" s="1">
        <v>18</v>
      </c>
      <c r="D48" s="1" t="s">
        <v>48</v>
      </c>
      <c r="E48" s="1">
        <v>0</v>
      </c>
      <c r="F48" s="1">
        <v>0</v>
      </c>
      <c r="G48" s="12">
        <v>-22187503</v>
      </c>
      <c r="H48" s="12">
        <v>-22187503</v>
      </c>
      <c r="I48" s="12">
        <v>101628564</v>
      </c>
      <c r="J48" s="1">
        <v>0</v>
      </c>
      <c r="K48" s="12">
        <v>33713409</v>
      </c>
      <c r="L48" s="1">
        <v>0</v>
      </c>
      <c r="M48" s="12">
        <v>135341973</v>
      </c>
      <c r="N48" s="1">
        <v>0</v>
      </c>
      <c r="O48" s="12">
        <v>113154470</v>
      </c>
      <c r="P48" s="12">
        <v>119325906</v>
      </c>
      <c r="Q48" s="13">
        <f t="shared" si="0"/>
        <v>-6171436</v>
      </c>
    </row>
    <row r="49" spans="1:17" hidden="1" outlineLevel="1" x14ac:dyDescent="0.25">
      <c r="A49" s="1">
        <v>311</v>
      </c>
      <c r="B49" s="1">
        <v>4</v>
      </c>
      <c r="C49" s="1">
        <v>19</v>
      </c>
      <c r="D49" s="1" t="s">
        <v>49</v>
      </c>
      <c r="E49" s="1">
        <v>0</v>
      </c>
      <c r="F49" s="1">
        <v>0</v>
      </c>
      <c r="G49" s="12">
        <v>-6693989</v>
      </c>
      <c r="H49" s="12">
        <v>-6693989</v>
      </c>
      <c r="I49" s="12">
        <v>1833</v>
      </c>
      <c r="J49" s="1">
        <v>0</v>
      </c>
      <c r="K49" s="12">
        <v>53473033</v>
      </c>
      <c r="L49" s="1">
        <v>0</v>
      </c>
      <c r="M49" s="12">
        <v>53474866</v>
      </c>
      <c r="N49" s="1">
        <v>0</v>
      </c>
      <c r="O49" s="12">
        <v>46780877</v>
      </c>
      <c r="P49" s="12">
        <v>50637472</v>
      </c>
      <c r="Q49" s="13">
        <f t="shared" si="0"/>
        <v>-3856595</v>
      </c>
    </row>
    <row r="50" spans="1:17" hidden="1" outlineLevel="1" x14ac:dyDescent="0.25">
      <c r="A50" s="1">
        <v>312</v>
      </c>
      <c r="B50" s="1">
        <v>4</v>
      </c>
      <c r="C50" s="1">
        <v>21</v>
      </c>
      <c r="D50" s="1" t="s">
        <v>50</v>
      </c>
      <c r="E50" s="1">
        <v>0</v>
      </c>
      <c r="F50" s="1">
        <v>0</v>
      </c>
      <c r="G50" s="12">
        <v>-33837223</v>
      </c>
      <c r="H50" s="12">
        <v>-33837223</v>
      </c>
      <c r="I50" s="12">
        <v>505154607</v>
      </c>
      <c r="J50" s="1">
        <v>0</v>
      </c>
      <c r="K50" s="12">
        <v>189578944</v>
      </c>
      <c r="L50" s="1">
        <v>0</v>
      </c>
      <c r="M50" s="12">
        <v>694733551</v>
      </c>
      <c r="N50" s="1">
        <v>0</v>
      </c>
      <c r="O50" s="12">
        <v>660896328</v>
      </c>
      <c r="P50" s="12">
        <v>666588352</v>
      </c>
      <c r="Q50" s="13">
        <f t="shared" si="0"/>
        <v>-5692024</v>
      </c>
    </row>
    <row r="51" spans="1:17" hidden="1" outlineLevel="1" x14ac:dyDescent="0.25">
      <c r="A51" s="1">
        <v>313</v>
      </c>
      <c r="B51" s="1">
        <v>4</v>
      </c>
      <c r="C51" s="1">
        <v>23</v>
      </c>
      <c r="D51" s="1" t="s">
        <v>51</v>
      </c>
      <c r="E51" s="1">
        <v>0</v>
      </c>
      <c r="F51" s="1">
        <v>0</v>
      </c>
      <c r="G51" s="12">
        <v>-53705617</v>
      </c>
      <c r="H51" s="12">
        <v>-53705617</v>
      </c>
      <c r="I51" s="12">
        <v>196755174</v>
      </c>
      <c r="J51" s="1">
        <v>0</v>
      </c>
      <c r="K51" s="12">
        <v>91722158</v>
      </c>
      <c r="L51" s="1">
        <v>0</v>
      </c>
      <c r="M51" s="12">
        <v>288477332</v>
      </c>
      <c r="N51" s="1">
        <v>0</v>
      </c>
      <c r="O51" s="12">
        <v>234771715</v>
      </c>
      <c r="P51" s="12">
        <v>239485313</v>
      </c>
      <c r="Q51" s="13">
        <f t="shared" si="0"/>
        <v>-4713598</v>
      </c>
    </row>
    <row r="52" spans="1:17" hidden="1" outlineLevel="1" x14ac:dyDescent="0.25">
      <c r="A52" s="1">
        <v>314</v>
      </c>
      <c r="B52" s="1">
        <v>4</v>
      </c>
      <c r="C52" s="1">
        <v>25</v>
      </c>
      <c r="D52" s="1" t="s">
        <v>52</v>
      </c>
      <c r="E52" s="1">
        <v>0</v>
      </c>
      <c r="F52" s="1">
        <v>0</v>
      </c>
      <c r="G52" s="12">
        <v>-38228323</v>
      </c>
      <c r="H52" s="12">
        <v>-38228323</v>
      </c>
      <c r="I52" s="12">
        <v>440213438</v>
      </c>
      <c r="J52" s="1">
        <v>0</v>
      </c>
      <c r="K52" s="12">
        <v>215939448</v>
      </c>
      <c r="L52" s="1">
        <v>0</v>
      </c>
      <c r="M52" s="12">
        <v>656152886</v>
      </c>
      <c r="N52" s="1">
        <v>0</v>
      </c>
      <c r="O52" s="12">
        <v>617924563</v>
      </c>
      <c r="P52" s="12">
        <v>612887716</v>
      </c>
      <c r="Q52" s="13">
        <f t="shared" si="0"/>
        <v>5036847</v>
      </c>
    </row>
    <row r="53" spans="1:17" hidden="1" outlineLevel="1" x14ac:dyDescent="0.25">
      <c r="A53" s="1">
        <v>315</v>
      </c>
      <c r="B53" s="1">
        <v>4</v>
      </c>
      <c r="C53" s="1">
        <v>27</v>
      </c>
      <c r="D53" s="1" t="s">
        <v>53</v>
      </c>
      <c r="E53" s="1">
        <v>0</v>
      </c>
      <c r="F53" s="1">
        <v>0</v>
      </c>
      <c r="G53" s="12">
        <v>-16436769</v>
      </c>
      <c r="H53" s="12">
        <v>-16436769</v>
      </c>
      <c r="I53" s="12">
        <v>2773246</v>
      </c>
      <c r="J53" s="1">
        <v>0</v>
      </c>
      <c r="K53" s="12">
        <v>40404610</v>
      </c>
      <c r="L53" s="1">
        <v>0</v>
      </c>
      <c r="M53" s="12">
        <v>43177856</v>
      </c>
      <c r="N53" s="1">
        <v>0</v>
      </c>
      <c r="O53" s="12">
        <v>26741087</v>
      </c>
      <c r="P53" s="12">
        <v>56803038</v>
      </c>
      <c r="Q53" s="13">
        <f t="shared" si="0"/>
        <v>-30061951</v>
      </c>
    </row>
    <row r="54" spans="1:17" hidden="1" outlineLevel="1" x14ac:dyDescent="0.25">
      <c r="A54" s="1">
        <v>316</v>
      </c>
      <c r="B54" s="1">
        <v>4</v>
      </c>
      <c r="C54" s="1">
        <v>29</v>
      </c>
      <c r="D54" s="1" t="s">
        <v>54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2">
        <v>14152852</v>
      </c>
      <c r="L54" s="1">
        <v>0</v>
      </c>
      <c r="M54" s="12">
        <v>14152852</v>
      </c>
      <c r="N54" s="1">
        <v>0</v>
      </c>
      <c r="O54" s="12">
        <v>14152852</v>
      </c>
      <c r="P54" s="12">
        <v>18749858</v>
      </c>
      <c r="Q54" s="13">
        <f t="shared" si="0"/>
        <v>-4597006</v>
      </c>
    </row>
    <row r="55" spans="1:17" hidden="1" outlineLevel="1" x14ac:dyDescent="0.25">
      <c r="A55" s="1">
        <v>317</v>
      </c>
      <c r="B55" s="1">
        <v>4</v>
      </c>
      <c r="C55" s="1">
        <v>30</v>
      </c>
      <c r="D55" s="1" t="s">
        <v>55</v>
      </c>
      <c r="E55" s="1">
        <v>0</v>
      </c>
      <c r="F55" s="1">
        <v>0</v>
      </c>
      <c r="G55" s="12">
        <v>-12429832</v>
      </c>
      <c r="H55" s="12">
        <v>-12429832</v>
      </c>
      <c r="I55" s="12">
        <v>24798876</v>
      </c>
      <c r="J55" s="1">
        <v>0</v>
      </c>
      <c r="K55" s="12">
        <v>802902</v>
      </c>
      <c r="L55" s="1">
        <v>0</v>
      </c>
      <c r="M55" s="12">
        <v>25601778</v>
      </c>
      <c r="N55" s="1">
        <v>0</v>
      </c>
      <c r="O55" s="12">
        <v>13171946</v>
      </c>
      <c r="P55" s="12">
        <v>12194991</v>
      </c>
      <c r="Q55" s="13">
        <f t="shared" si="0"/>
        <v>976955</v>
      </c>
    </row>
    <row r="56" spans="1:17" hidden="1" outlineLevel="1" x14ac:dyDescent="0.25">
      <c r="A56" s="1">
        <v>318</v>
      </c>
      <c r="B56" s="1">
        <v>4</v>
      </c>
      <c r="C56" s="1">
        <v>31</v>
      </c>
      <c r="D56" s="1" t="s">
        <v>56</v>
      </c>
      <c r="E56" s="1">
        <v>0</v>
      </c>
      <c r="F56" s="1">
        <v>0</v>
      </c>
      <c r="G56" s="12">
        <v>-10462315</v>
      </c>
      <c r="H56" s="12">
        <v>-10462315</v>
      </c>
      <c r="I56" s="12">
        <v>18048235</v>
      </c>
      <c r="J56" s="1">
        <v>0</v>
      </c>
      <c r="K56" s="12">
        <v>219591</v>
      </c>
      <c r="L56" s="1">
        <v>0</v>
      </c>
      <c r="M56" s="12">
        <v>18267826</v>
      </c>
      <c r="N56" s="1">
        <v>0</v>
      </c>
      <c r="O56" s="12">
        <v>7805511</v>
      </c>
      <c r="P56" s="12">
        <v>8436288</v>
      </c>
      <c r="Q56" s="13">
        <f t="shared" si="0"/>
        <v>-630777</v>
      </c>
    </row>
    <row r="57" spans="1:17" hidden="1" outlineLevel="1" x14ac:dyDescent="0.25">
      <c r="A57" s="1">
        <v>319</v>
      </c>
      <c r="B57" s="1">
        <v>4</v>
      </c>
      <c r="C57" s="1">
        <v>32</v>
      </c>
      <c r="D57" s="1" t="s">
        <v>57</v>
      </c>
      <c r="E57" s="1">
        <v>0</v>
      </c>
      <c r="F57" s="1">
        <v>0</v>
      </c>
      <c r="G57" s="12">
        <v>-4000000</v>
      </c>
      <c r="H57" s="12">
        <v>-4000000</v>
      </c>
      <c r="I57" s="1">
        <v>0</v>
      </c>
      <c r="J57" s="1">
        <v>0</v>
      </c>
      <c r="K57" s="12">
        <v>9300000</v>
      </c>
      <c r="L57" s="1">
        <v>0</v>
      </c>
      <c r="M57" s="12">
        <v>9300000</v>
      </c>
      <c r="N57" s="1">
        <v>0</v>
      </c>
      <c r="O57" s="12">
        <v>5300000</v>
      </c>
      <c r="P57" s="12">
        <v>5100000</v>
      </c>
      <c r="Q57" s="13">
        <f t="shared" si="0"/>
        <v>200000</v>
      </c>
    </row>
    <row r="58" spans="1:17" hidden="1" outlineLevel="1" x14ac:dyDescent="0.25">
      <c r="A58" s="1">
        <v>320</v>
      </c>
      <c r="B58" s="1">
        <v>4</v>
      </c>
      <c r="C58" s="1">
        <v>41</v>
      </c>
      <c r="D58" s="1" t="s">
        <v>58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2">
        <v>13194333</v>
      </c>
      <c r="L58" s="1">
        <v>0</v>
      </c>
      <c r="M58" s="12">
        <v>13194333</v>
      </c>
      <c r="N58" s="1">
        <v>0</v>
      </c>
      <c r="O58" s="12">
        <v>13194333</v>
      </c>
      <c r="P58" s="12">
        <v>13194333</v>
      </c>
      <c r="Q58" s="13">
        <f t="shared" si="0"/>
        <v>0</v>
      </c>
    </row>
    <row r="59" spans="1:17" hidden="1" outlineLevel="1" x14ac:dyDescent="0.25">
      <c r="A59" s="1">
        <v>321</v>
      </c>
      <c r="B59" s="1">
        <v>4</v>
      </c>
      <c r="C59" s="1">
        <v>42</v>
      </c>
      <c r="D59" s="1" t="s">
        <v>59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2">
        <v>12375000</v>
      </c>
      <c r="L59" s="1">
        <v>0</v>
      </c>
      <c r="M59" s="12">
        <v>12375000</v>
      </c>
      <c r="N59" s="1">
        <v>0</v>
      </c>
      <c r="O59" s="12">
        <v>12375000</v>
      </c>
      <c r="P59" s="12">
        <v>12375000</v>
      </c>
      <c r="Q59" s="13">
        <f t="shared" si="0"/>
        <v>0</v>
      </c>
    </row>
    <row r="60" spans="1:17" hidden="1" outlineLevel="1" x14ac:dyDescent="0.25">
      <c r="A60" s="1">
        <v>322</v>
      </c>
      <c r="B60" s="1">
        <v>4</v>
      </c>
      <c r="C60" s="1">
        <v>51</v>
      </c>
      <c r="D60" s="1" t="s">
        <v>60</v>
      </c>
      <c r="E60" s="1">
        <v>0</v>
      </c>
      <c r="F60" s="1">
        <v>0</v>
      </c>
      <c r="G60" s="12">
        <v>-17143871</v>
      </c>
      <c r="H60" s="12">
        <v>-17143871</v>
      </c>
      <c r="I60" s="12">
        <v>74702250</v>
      </c>
      <c r="J60" s="1">
        <v>0</v>
      </c>
      <c r="K60" s="12">
        <v>34891337</v>
      </c>
      <c r="L60" s="1">
        <v>0</v>
      </c>
      <c r="M60" s="12">
        <v>109593587</v>
      </c>
      <c r="N60" s="1">
        <v>0</v>
      </c>
      <c r="O60" s="12">
        <v>92449716</v>
      </c>
      <c r="P60" s="12">
        <v>92125515</v>
      </c>
      <c r="Q60" s="13">
        <f t="shared" si="0"/>
        <v>324201</v>
      </c>
    </row>
    <row r="61" spans="1:17" hidden="1" outlineLevel="1" x14ac:dyDescent="0.25">
      <c r="A61" s="1">
        <v>323</v>
      </c>
      <c r="B61" s="1">
        <v>4</v>
      </c>
      <c r="C61" s="1">
        <v>52</v>
      </c>
      <c r="D61" s="1" t="s">
        <v>61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66700</v>
      </c>
      <c r="L61" s="1">
        <v>0</v>
      </c>
      <c r="M61" s="12">
        <v>66700</v>
      </c>
      <c r="N61" s="1">
        <v>0</v>
      </c>
      <c r="O61" s="12">
        <v>66700</v>
      </c>
      <c r="P61" s="1">
        <v>0</v>
      </c>
      <c r="Q61" s="13">
        <f t="shared" si="0"/>
        <v>66700</v>
      </c>
    </row>
    <row r="62" spans="1:17" hidden="1" outlineLevel="1" x14ac:dyDescent="0.25">
      <c r="A62" s="1">
        <v>324</v>
      </c>
      <c r="B62" s="1">
        <v>4</v>
      </c>
      <c r="C62" s="1">
        <v>53</v>
      </c>
      <c r="D62" s="1" t="s">
        <v>62</v>
      </c>
      <c r="E62" s="1">
        <v>0</v>
      </c>
      <c r="F62" s="1">
        <v>0</v>
      </c>
      <c r="G62" s="12">
        <v>-1444593</v>
      </c>
      <c r="H62" s="12">
        <v>-1444593</v>
      </c>
      <c r="I62" s="12">
        <v>25546722</v>
      </c>
      <c r="J62" s="1">
        <v>0</v>
      </c>
      <c r="K62" s="12">
        <v>2128776</v>
      </c>
      <c r="L62" s="1">
        <v>0</v>
      </c>
      <c r="M62" s="12">
        <v>27675498</v>
      </c>
      <c r="N62" s="1">
        <v>0</v>
      </c>
      <c r="O62" s="12">
        <v>26230905</v>
      </c>
      <c r="P62" s="12">
        <v>26694339</v>
      </c>
      <c r="Q62" s="13">
        <f t="shared" si="0"/>
        <v>-463434</v>
      </c>
    </row>
    <row r="63" spans="1:17" hidden="1" outlineLevel="1" x14ac:dyDescent="0.25">
      <c r="A63" s="1">
        <v>325</v>
      </c>
      <c r="B63" s="1">
        <v>4</v>
      </c>
      <c r="C63" s="1">
        <v>81</v>
      </c>
      <c r="D63" s="1" t="s">
        <v>37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2">
        <v>200000</v>
      </c>
      <c r="L63" s="1">
        <v>0</v>
      </c>
      <c r="M63" s="12">
        <v>200000</v>
      </c>
      <c r="N63" s="1">
        <v>0</v>
      </c>
      <c r="O63" s="12">
        <v>200000</v>
      </c>
      <c r="P63" s="12">
        <v>1185000</v>
      </c>
      <c r="Q63" s="13">
        <f t="shared" si="0"/>
        <v>-985000</v>
      </c>
    </row>
    <row r="64" spans="1:17" s="2" customFormat="1" collapsed="1" x14ac:dyDescent="0.25">
      <c r="A64" s="2">
        <v>4</v>
      </c>
      <c r="B64" s="2">
        <v>5</v>
      </c>
      <c r="D64" s="2" t="s">
        <v>63</v>
      </c>
      <c r="E64" s="2">
        <v>0</v>
      </c>
      <c r="F64" s="2">
        <v>0</v>
      </c>
      <c r="G64" s="13">
        <v>-33315716</v>
      </c>
      <c r="H64" s="13">
        <v>-33315716</v>
      </c>
      <c r="I64" s="13">
        <v>66346876</v>
      </c>
      <c r="J64" s="2">
        <v>0</v>
      </c>
      <c r="K64" s="13">
        <v>68920991</v>
      </c>
      <c r="L64" s="2">
        <v>0</v>
      </c>
      <c r="M64" s="13">
        <v>135267867</v>
      </c>
      <c r="N64" s="2">
        <v>0</v>
      </c>
      <c r="O64" s="13">
        <v>101952151</v>
      </c>
      <c r="P64" s="13">
        <v>105136541</v>
      </c>
      <c r="Q64" s="13">
        <f t="shared" si="0"/>
        <v>-3184390</v>
      </c>
    </row>
    <row r="65" spans="1:17" hidden="1" outlineLevel="1" x14ac:dyDescent="0.25">
      <c r="A65" s="1">
        <v>41</v>
      </c>
      <c r="B65" s="1">
        <v>5</v>
      </c>
      <c r="C65" s="1">
        <v>1</v>
      </c>
      <c r="D65" s="1" t="s">
        <v>64</v>
      </c>
      <c r="E65" s="1">
        <v>0</v>
      </c>
      <c r="F65" s="1">
        <v>0</v>
      </c>
      <c r="G65" s="1">
        <v>0</v>
      </c>
      <c r="H65" s="1">
        <v>0</v>
      </c>
      <c r="I65" s="12">
        <v>1065243</v>
      </c>
      <c r="J65" s="1">
        <v>0</v>
      </c>
      <c r="K65" s="12">
        <v>24800</v>
      </c>
      <c r="L65" s="1">
        <v>0</v>
      </c>
      <c r="M65" s="12">
        <v>1090043</v>
      </c>
      <c r="N65" s="1">
        <v>0</v>
      </c>
      <c r="O65" s="12">
        <v>1090043</v>
      </c>
      <c r="P65" s="12">
        <v>1539084</v>
      </c>
      <c r="Q65" s="13">
        <f t="shared" si="0"/>
        <v>-449041</v>
      </c>
    </row>
    <row r="66" spans="1:17" hidden="1" outlineLevel="1" x14ac:dyDescent="0.25">
      <c r="A66" s="1">
        <v>42</v>
      </c>
      <c r="B66" s="1">
        <v>5</v>
      </c>
      <c r="C66" s="1">
        <v>2</v>
      </c>
      <c r="D66" s="1" t="s">
        <v>65</v>
      </c>
      <c r="E66" s="1">
        <v>0</v>
      </c>
      <c r="F66" s="1">
        <v>0</v>
      </c>
      <c r="G66" s="12">
        <v>-23358240</v>
      </c>
      <c r="H66" s="12">
        <v>-23358240</v>
      </c>
      <c r="I66" s="12">
        <v>28076584</v>
      </c>
      <c r="J66" s="1">
        <v>0</v>
      </c>
      <c r="K66" s="12">
        <v>8123104</v>
      </c>
      <c r="L66" s="1">
        <v>0</v>
      </c>
      <c r="M66" s="12">
        <v>36199688</v>
      </c>
      <c r="N66" s="1">
        <v>0</v>
      </c>
      <c r="O66" s="12">
        <v>12841448</v>
      </c>
      <c r="P66" s="12">
        <v>15396264</v>
      </c>
      <c r="Q66" s="13">
        <f t="shared" si="0"/>
        <v>-2554816</v>
      </c>
    </row>
    <row r="67" spans="1:17" hidden="1" outlineLevel="1" x14ac:dyDescent="0.25">
      <c r="A67" s="1">
        <v>43</v>
      </c>
      <c r="B67" s="1">
        <v>5</v>
      </c>
      <c r="C67" s="1">
        <v>3</v>
      </c>
      <c r="D67" s="1" t="s">
        <v>66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2">
        <v>163709</v>
      </c>
      <c r="L67" s="1">
        <v>0</v>
      </c>
      <c r="M67" s="12">
        <v>163709</v>
      </c>
      <c r="N67" s="1">
        <v>0</v>
      </c>
      <c r="O67" s="12">
        <v>163709</v>
      </c>
      <c r="P67" s="12">
        <v>305000</v>
      </c>
      <c r="Q67" s="13">
        <f t="shared" si="0"/>
        <v>-141291</v>
      </c>
    </row>
    <row r="68" spans="1:17" hidden="1" outlineLevel="1" x14ac:dyDescent="0.25">
      <c r="A68" s="1">
        <v>44</v>
      </c>
      <c r="B68" s="1">
        <v>5</v>
      </c>
      <c r="C68" s="1">
        <v>22</v>
      </c>
      <c r="D68" s="1" t="s">
        <v>67</v>
      </c>
      <c r="E68" s="1">
        <v>0</v>
      </c>
      <c r="F68" s="1">
        <v>0</v>
      </c>
      <c r="G68" s="12">
        <v>-2875600</v>
      </c>
      <c r="H68" s="12">
        <v>-2875600</v>
      </c>
      <c r="I68" s="12">
        <v>31795156</v>
      </c>
      <c r="J68" s="1">
        <v>0</v>
      </c>
      <c r="K68" s="12">
        <v>32589653</v>
      </c>
      <c r="L68" s="1">
        <v>0</v>
      </c>
      <c r="M68" s="12">
        <v>64384809</v>
      </c>
      <c r="N68" s="1">
        <v>0</v>
      </c>
      <c r="O68" s="12">
        <v>61509209</v>
      </c>
      <c r="P68" s="12">
        <v>61194051</v>
      </c>
      <c r="Q68" s="13">
        <f t="shared" si="0"/>
        <v>315158</v>
      </c>
    </row>
    <row r="69" spans="1:17" hidden="1" outlineLevel="1" x14ac:dyDescent="0.25">
      <c r="A69" s="1">
        <v>45</v>
      </c>
      <c r="B69" s="1">
        <v>5</v>
      </c>
      <c r="C69" s="1">
        <v>31</v>
      </c>
      <c r="D69" s="1" t="s">
        <v>68</v>
      </c>
      <c r="E69" s="1">
        <v>0</v>
      </c>
      <c r="F69" s="1">
        <v>0</v>
      </c>
      <c r="G69" s="12">
        <v>-590621</v>
      </c>
      <c r="H69" s="12">
        <v>-590621</v>
      </c>
      <c r="I69" s="12">
        <v>5227441</v>
      </c>
      <c r="J69" s="1">
        <v>0</v>
      </c>
      <c r="K69" s="12">
        <v>3525604</v>
      </c>
      <c r="L69" s="1">
        <v>0</v>
      </c>
      <c r="M69" s="12">
        <v>8753045</v>
      </c>
      <c r="N69" s="1">
        <v>0</v>
      </c>
      <c r="O69" s="12">
        <v>8162424</v>
      </c>
      <c r="P69" s="12">
        <v>8552012</v>
      </c>
      <c r="Q69" s="13">
        <f t="shared" ref="Q69:Q132" si="1">O69-P69</f>
        <v>-389588</v>
      </c>
    </row>
    <row r="70" spans="1:17" hidden="1" outlineLevel="1" x14ac:dyDescent="0.25">
      <c r="A70" s="1">
        <v>46</v>
      </c>
      <c r="B70" s="1">
        <v>5</v>
      </c>
      <c r="C70" s="1">
        <v>43</v>
      </c>
      <c r="D70" s="1" t="s">
        <v>69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2">
        <v>285638</v>
      </c>
      <c r="L70" s="1">
        <v>0</v>
      </c>
      <c r="M70" s="12">
        <v>285638</v>
      </c>
      <c r="N70" s="1">
        <v>0</v>
      </c>
      <c r="O70" s="12">
        <v>285638</v>
      </c>
      <c r="P70" s="12">
        <v>1100000</v>
      </c>
      <c r="Q70" s="13">
        <f t="shared" si="1"/>
        <v>-814362</v>
      </c>
    </row>
    <row r="71" spans="1:17" hidden="1" outlineLevel="1" x14ac:dyDescent="0.25">
      <c r="A71" s="1">
        <v>47</v>
      </c>
      <c r="B71" s="1">
        <v>5</v>
      </c>
      <c r="C71" s="1">
        <v>51</v>
      </c>
      <c r="D71" s="1" t="s">
        <v>70</v>
      </c>
      <c r="E71" s="1">
        <v>0</v>
      </c>
      <c r="F71" s="1">
        <v>0</v>
      </c>
      <c r="G71" s="12">
        <v>-2000000</v>
      </c>
      <c r="H71" s="12">
        <v>-2000000</v>
      </c>
      <c r="I71" s="1">
        <v>0</v>
      </c>
      <c r="J71" s="1">
        <v>0</v>
      </c>
      <c r="K71" s="12">
        <v>1900000</v>
      </c>
      <c r="L71" s="1">
        <v>0</v>
      </c>
      <c r="M71" s="12">
        <v>1900000</v>
      </c>
      <c r="N71" s="1">
        <v>0</v>
      </c>
      <c r="O71" s="12">
        <v>-100000</v>
      </c>
      <c r="P71" s="12">
        <v>-900000</v>
      </c>
      <c r="Q71" s="13">
        <f t="shared" si="1"/>
        <v>800000</v>
      </c>
    </row>
    <row r="72" spans="1:17" hidden="1" outlineLevel="1" x14ac:dyDescent="0.25">
      <c r="A72" s="1">
        <v>48</v>
      </c>
      <c r="B72" s="1">
        <v>5</v>
      </c>
      <c r="C72" s="1">
        <v>52</v>
      </c>
      <c r="D72" s="1" t="s">
        <v>71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2">
        <v>609536</v>
      </c>
      <c r="L72" s="1">
        <v>0</v>
      </c>
      <c r="M72" s="12">
        <v>609536</v>
      </c>
      <c r="N72" s="1">
        <v>0</v>
      </c>
      <c r="O72" s="12">
        <v>609536</v>
      </c>
      <c r="P72" s="12">
        <v>1331000</v>
      </c>
      <c r="Q72" s="13">
        <f t="shared" si="1"/>
        <v>-721464</v>
      </c>
    </row>
    <row r="73" spans="1:17" hidden="1" outlineLevel="1" x14ac:dyDescent="0.25">
      <c r="A73" s="1">
        <v>49</v>
      </c>
      <c r="B73" s="1">
        <v>5</v>
      </c>
      <c r="C73" s="1">
        <v>72</v>
      </c>
      <c r="D73" s="1" t="s">
        <v>72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2">
        <v>2225922</v>
      </c>
      <c r="L73" s="1">
        <v>0</v>
      </c>
      <c r="M73" s="12">
        <v>2225922</v>
      </c>
      <c r="N73" s="1">
        <v>0</v>
      </c>
      <c r="O73" s="12">
        <v>2225922</v>
      </c>
      <c r="P73" s="12">
        <v>2720000</v>
      </c>
      <c r="Q73" s="13">
        <f t="shared" si="1"/>
        <v>-494078</v>
      </c>
    </row>
    <row r="74" spans="1:17" hidden="1" outlineLevel="1" x14ac:dyDescent="0.25">
      <c r="A74" s="1">
        <v>410</v>
      </c>
      <c r="B74" s="1">
        <v>5</v>
      </c>
      <c r="C74" s="1">
        <v>73</v>
      </c>
      <c r="D74" s="1" t="s">
        <v>73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2">
        <v>2127598</v>
      </c>
      <c r="L74" s="1">
        <v>0</v>
      </c>
      <c r="M74" s="12">
        <v>2127598</v>
      </c>
      <c r="N74" s="1">
        <v>0</v>
      </c>
      <c r="O74" s="12">
        <v>2127598</v>
      </c>
      <c r="P74" s="12">
        <v>2273000</v>
      </c>
      <c r="Q74" s="13">
        <f t="shared" si="1"/>
        <v>-145402</v>
      </c>
    </row>
    <row r="75" spans="1:17" hidden="1" outlineLevel="1" x14ac:dyDescent="0.25">
      <c r="A75" s="1">
        <v>411</v>
      </c>
      <c r="B75" s="1">
        <v>5</v>
      </c>
      <c r="C75" s="1">
        <v>74</v>
      </c>
      <c r="D75" s="1" t="s">
        <v>74</v>
      </c>
      <c r="E75" s="1">
        <v>0</v>
      </c>
      <c r="F75" s="1">
        <v>0</v>
      </c>
      <c r="G75" s="12">
        <v>-4491255</v>
      </c>
      <c r="H75" s="12">
        <v>-4491255</v>
      </c>
      <c r="I75" s="1">
        <v>0</v>
      </c>
      <c r="J75" s="1">
        <v>0</v>
      </c>
      <c r="K75" s="12">
        <v>7413131</v>
      </c>
      <c r="L75" s="1">
        <v>0</v>
      </c>
      <c r="M75" s="12">
        <v>7413131</v>
      </c>
      <c r="N75" s="1">
        <v>0</v>
      </c>
      <c r="O75" s="12">
        <v>2921876</v>
      </c>
      <c r="P75" s="12">
        <v>1977500</v>
      </c>
      <c r="Q75" s="13">
        <f t="shared" si="1"/>
        <v>944376</v>
      </c>
    </row>
    <row r="76" spans="1:17" hidden="1" outlineLevel="1" x14ac:dyDescent="0.25">
      <c r="A76" s="1">
        <v>412</v>
      </c>
      <c r="B76" s="1">
        <v>5</v>
      </c>
      <c r="C76" s="1">
        <v>79</v>
      </c>
      <c r="D76" s="1" t="s">
        <v>75</v>
      </c>
      <c r="E76" s="1">
        <v>0</v>
      </c>
      <c r="F76" s="1">
        <v>0</v>
      </c>
      <c r="G76" s="1">
        <v>0</v>
      </c>
      <c r="H76" s="1">
        <v>0</v>
      </c>
      <c r="I76" s="12">
        <v>182452</v>
      </c>
      <c r="J76" s="1">
        <v>0</v>
      </c>
      <c r="K76" s="12">
        <v>2076826</v>
      </c>
      <c r="L76" s="1">
        <v>0</v>
      </c>
      <c r="M76" s="12">
        <v>2259278</v>
      </c>
      <c r="N76" s="1">
        <v>0</v>
      </c>
      <c r="O76" s="12">
        <v>2259278</v>
      </c>
      <c r="P76" s="12">
        <v>1663159</v>
      </c>
      <c r="Q76" s="13">
        <f t="shared" si="1"/>
        <v>596119</v>
      </c>
    </row>
    <row r="77" spans="1:17" hidden="1" outlineLevel="1" x14ac:dyDescent="0.25">
      <c r="A77" s="1">
        <v>413</v>
      </c>
      <c r="B77" s="1">
        <v>5</v>
      </c>
      <c r="C77" s="1">
        <v>88</v>
      </c>
      <c r="D77" s="1" t="s">
        <v>76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2">
        <v>7855470</v>
      </c>
      <c r="L77" s="1">
        <v>0</v>
      </c>
      <c r="M77" s="12">
        <v>7855470</v>
      </c>
      <c r="N77" s="1">
        <v>0</v>
      </c>
      <c r="O77" s="12">
        <v>7855470</v>
      </c>
      <c r="P77" s="12">
        <v>8485470</v>
      </c>
      <c r="Q77" s="13">
        <f t="shared" si="1"/>
        <v>-630000</v>
      </c>
    </row>
    <row r="78" spans="1:17" s="2" customFormat="1" collapsed="1" x14ac:dyDescent="0.25">
      <c r="A78" s="2">
        <v>5</v>
      </c>
      <c r="B78" s="2">
        <v>6</v>
      </c>
      <c r="D78" s="2" t="s">
        <v>77</v>
      </c>
      <c r="E78" s="2">
        <v>0</v>
      </c>
      <c r="F78" s="2">
        <v>0</v>
      </c>
      <c r="G78" s="13">
        <v>-287940155</v>
      </c>
      <c r="H78" s="13">
        <v>-287940155</v>
      </c>
      <c r="I78" s="13">
        <v>204254625</v>
      </c>
      <c r="J78" s="2">
        <v>0</v>
      </c>
      <c r="K78" s="13">
        <v>632481480</v>
      </c>
      <c r="L78" s="2">
        <v>0</v>
      </c>
      <c r="M78" s="13">
        <v>836736105</v>
      </c>
      <c r="N78" s="2">
        <v>0</v>
      </c>
      <c r="O78" s="13">
        <v>548795950</v>
      </c>
      <c r="P78" s="13">
        <v>560702662</v>
      </c>
      <c r="Q78" s="13">
        <f t="shared" si="1"/>
        <v>-11906712</v>
      </c>
    </row>
    <row r="79" spans="1:17" hidden="1" outlineLevel="1" x14ac:dyDescent="0.25">
      <c r="A79" s="1">
        <v>51</v>
      </c>
      <c r="B79" s="1">
        <v>6</v>
      </c>
      <c r="C79" s="1">
        <v>1</v>
      </c>
      <c r="D79" s="1" t="s">
        <v>78</v>
      </c>
      <c r="E79" s="1">
        <v>0</v>
      </c>
      <c r="F79" s="1">
        <v>0</v>
      </c>
      <c r="G79" s="1">
        <v>0</v>
      </c>
      <c r="H79" s="1">
        <v>0</v>
      </c>
      <c r="I79" s="12">
        <v>1263566</v>
      </c>
      <c r="J79" s="1">
        <v>0</v>
      </c>
      <c r="K79" s="12">
        <v>912416</v>
      </c>
      <c r="L79" s="1">
        <v>0</v>
      </c>
      <c r="M79" s="12">
        <v>2175982</v>
      </c>
      <c r="N79" s="1">
        <v>0</v>
      </c>
      <c r="O79" s="12">
        <v>2175982</v>
      </c>
      <c r="P79" s="12">
        <v>2486204</v>
      </c>
      <c r="Q79" s="13">
        <f t="shared" si="1"/>
        <v>-310222</v>
      </c>
    </row>
    <row r="80" spans="1:17" hidden="1" outlineLevel="1" x14ac:dyDescent="0.25">
      <c r="A80" s="1">
        <v>52</v>
      </c>
      <c r="B80" s="1">
        <v>6</v>
      </c>
      <c r="C80" s="1">
        <v>24</v>
      </c>
      <c r="D80" s="1" t="s">
        <v>79</v>
      </c>
      <c r="E80" s="1">
        <v>0</v>
      </c>
      <c r="F80" s="1">
        <v>0</v>
      </c>
      <c r="G80" s="12">
        <v>-1617300</v>
      </c>
      <c r="H80" s="12">
        <v>-1617300</v>
      </c>
      <c r="I80" s="12">
        <v>3080533</v>
      </c>
      <c r="J80" s="1">
        <v>0</v>
      </c>
      <c r="K80" s="12">
        <v>11128541</v>
      </c>
      <c r="L80" s="1">
        <v>0</v>
      </c>
      <c r="M80" s="12">
        <v>14209074</v>
      </c>
      <c r="N80" s="1">
        <v>0</v>
      </c>
      <c r="O80" s="12">
        <v>12591774</v>
      </c>
      <c r="P80" s="12">
        <v>12648446</v>
      </c>
      <c r="Q80" s="13">
        <f t="shared" si="1"/>
        <v>-56672</v>
      </c>
    </row>
    <row r="81" spans="1:17" hidden="1" outlineLevel="1" x14ac:dyDescent="0.25">
      <c r="A81" s="1">
        <v>53</v>
      </c>
      <c r="B81" s="1">
        <v>6</v>
      </c>
      <c r="C81" s="1">
        <v>26</v>
      </c>
      <c r="D81" s="1" t="s">
        <v>80</v>
      </c>
      <c r="E81" s="1">
        <v>0</v>
      </c>
      <c r="F81" s="1">
        <v>0</v>
      </c>
      <c r="G81" s="12">
        <v>-1038740</v>
      </c>
      <c r="H81" s="12">
        <v>-1038740</v>
      </c>
      <c r="I81" s="1">
        <v>0</v>
      </c>
      <c r="J81" s="1">
        <v>0</v>
      </c>
      <c r="K81" s="12">
        <v>695713</v>
      </c>
      <c r="L81" s="1">
        <v>0</v>
      </c>
      <c r="M81" s="12">
        <v>695713</v>
      </c>
      <c r="N81" s="1">
        <v>0</v>
      </c>
      <c r="O81" s="12">
        <v>-343027</v>
      </c>
      <c r="P81" s="12">
        <v>127684</v>
      </c>
      <c r="Q81" s="13">
        <f t="shared" si="1"/>
        <v>-470711</v>
      </c>
    </row>
    <row r="82" spans="1:17" hidden="1" outlineLevel="1" x14ac:dyDescent="0.25">
      <c r="A82" s="1">
        <v>54</v>
      </c>
      <c r="B82" s="1">
        <v>6</v>
      </c>
      <c r="C82" s="1">
        <v>27</v>
      </c>
      <c r="D82" s="1" t="s">
        <v>81</v>
      </c>
      <c r="E82" s="1">
        <v>0</v>
      </c>
      <c r="F82" s="1">
        <v>0</v>
      </c>
      <c r="G82" s="12">
        <v>-5769000</v>
      </c>
      <c r="H82" s="12">
        <v>-5769000</v>
      </c>
      <c r="I82" s="12">
        <v>38795489</v>
      </c>
      <c r="J82" s="1">
        <v>0</v>
      </c>
      <c r="K82" s="12">
        <v>3175574</v>
      </c>
      <c r="L82" s="1">
        <v>0</v>
      </c>
      <c r="M82" s="12">
        <v>41971063</v>
      </c>
      <c r="N82" s="1">
        <v>0</v>
      </c>
      <c r="O82" s="12">
        <v>36202063</v>
      </c>
      <c r="P82" s="12">
        <v>36192144</v>
      </c>
      <c r="Q82" s="13">
        <f t="shared" si="1"/>
        <v>9919</v>
      </c>
    </row>
    <row r="83" spans="1:17" hidden="1" outlineLevel="1" x14ac:dyDescent="0.25">
      <c r="A83" s="1">
        <v>55</v>
      </c>
      <c r="B83" s="1">
        <v>6</v>
      </c>
      <c r="C83" s="1">
        <v>31</v>
      </c>
      <c r="D83" s="1" t="s">
        <v>82</v>
      </c>
      <c r="E83" s="1">
        <v>0</v>
      </c>
      <c r="F83" s="1">
        <v>0</v>
      </c>
      <c r="G83" s="12">
        <v>-570000</v>
      </c>
      <c r="H83" s="12">
        <v>-570000</v>
      </c>
      <c r="I83" s="12">
        <v>15461588</v>
      </c>
      <c r="J83" s="1">
        <v>0</v>
      </c>
      <c r="K83" s="12">
        <v>13345525</v>
      </c>
      <c r="L83" s="1">
        <v>0</v>
      </c>
      <c r="M83" s="12">
        <v>28807113</v>
      </c>
      <c r="N83" s="1">
        <v>0</v>
      </c>
      <c r="O83" s="12">
        <v>28237113</v>
      </c>
      <c r="P83" s="12">
        <v>30278669</v>
      </c>
      <c r="Q83" s="13">
        <f t="shared" si="1"/>
        <v>-2041556</v>
      </c>
    </row>
    <row r="84" spans="1:17" hidden="1" outlineLevel="1" x14ac:dyDescent="0.25">
      <c r="A84" s="1">
        <v>56</v>
      </c>
      <c r="B84" s="1">
        <v>6</v>
      </c>
      <c r="C84" s="1">
        <v>51</v>
      </c>
      <c r="D84" s="1" t="s">
        <v>83</v>
      </c>
      <c r="E84" s="1">
        <v>0</v>
      </c>
      <c r="F84" s="1">
        <v>0</v>
      </c>
      <c r="G84" s="12">
        <v>-124415941</v>
      </c>
      <c r="H84" s="12">
        <v>-124415941</v>
      </c>
      <c r="I84" s="12">
        <v>59688423</v>
      </c>
      <c r="J84" s="1">
        <v>0</v>
      </c>
      <c r="K84" s="12">
        <v>112038424</v>
      </c>
      <c r="L84" s="1">
        <v>0</v>
      </c>
      <c r="M84" s="12">
        <v>171726847</v>
      </c>
      <c r="N84" s="1">
        <v>0</v>
      </c>
      <c r="O84" s="12">
        <v>47310906</v>
      </c>
      <c r="P84" s="12">
        <v>56000995</v>
      </c>
      <c r="Q84" s="13">
        <f t="shared" si="1"/>
        <v>-8690089</v>
      </c>
    </row>
    <row r="85" spans="1:17" hidden="1" outlineLevel="1" x14ac:dyDescent="0.25">
      <c r="A85" s="1">
        <v>57</v>
      </c>
      <c r="B85" s="1">
        <v>6</v>
      </c>
      <c r="C85" s="1">
        <v>58</v>
      </c>
      <c r="D85" s="1" t="s">
        <v>84</v>
      </c>
      <c r="E85" s="1">
        <v>0</v>
      </c>
      <c r="F85" s="1">
        <v>0</v>
      </c>
      <c r="G85" s="12">
        <v>-113296724</v>
      </c>
      <c r="H85" s="12">
        <v>-113296724</v>
      </c>
      <c r="I85" s="12">
        <v>85768918</v>
      </c>
      <c r="J85" s="1">
        <v>0</v>
      </c>
      <c r="K85" s="12">
        <v>187407278</v>
      </c>
      <c r="L85" s="1">
        <v>0</v>
      </c>
      <c r="M85" s="12">
        <v>273176196</v>
      </c>
      <c r="N85" s="1">
        <v>0</v>
      </c>
      <c r="O85" s="12">
        <v>159879472</v>
      </c>
      <c r="P85" s="12">
        <v>155287545</v>
      </c>
      <c r="Q85" s="13">
        <f t="shared" si="1"/>
        <v>4591927</v>
      </c>
    </row>
    <row r="86" spans="1:17" hidden="1" outlineLevel="1" x14ac:dyDescent="0.25">
      <c r="A86" s="1">
        <v>58</v>
      </c>
      <c r="B86" s="1">
        <v>6</v>
      </c>
      <c r="C86" s="1">
        <v>61</v>
      </c>
      <c r="D86" s="1" t="s">
        <v>85</v>
      </c>
      <c r="E86" s="1">
        <v>0</v>
      </c>
      <c r="F86" s="1">
        <v>0</v>
      </c>
      <c r="G86" s="12">
        <v>-8730500</v>
      </c>
      <c r="H86" s="12">
        <v>-8730500</v>
      </c>
      <c r="I86" s="1">
        <v>0</v>
      </c>
      <c r="J86" s="1">
        <v>0</v>
      </c>
      <c r="K86" s="12">
        <v>10686645</v>
      </c>
      <c r="L86" s="1">
        <v>0</v>
      </c>
      <c r="M86" s="12">
        <v>10686645</v>
      </c>
      <c r="N86" s="1">
        <v>0</v>
      </c>
      <c r="O86" s="12">
        <v>1956145</v>
      </c>
      <c r="P86" s="12">
        <v>2065080</v>
      </c>
      <c r="Q86" s="13">
        <f t="shared" si="1"/>
        <v>-108935</v>
      </c>
    </row>
    <row r="87" spans="1:17" hidden="1" outlineLevel="1" x14ac:dyDescent="0.25">
      <c r="A87" s="1">
        <v>59</v>
      </c>
      <c r="B87" s="1">
        <v>6</v>
      </c>
      <c r="C87" s="1">
        <v>62</v>
      </c>
      <c r="D87" s="1" t="s">
        <v>86</v>
      </c>
      <c r="E87" s="1">
        <v>0</v>
      </c>
      <c r="F87" s="1">
        <v>0</v>
      </c>
      <c r="G87" s="12">
        <v>-32611950</v>
      </c>
      <c r="H87" s="12">
        <v>-32611950</v>
      </c>
      <c r="I87" s="1">
        <v>0</v>
      </c>
      <c r="J87" s="1">
        <v>0</v>
      </c>
      <c r="K87" s="12">
        <v>35131819</v>
      </c>
      <c r="L87" s="1">
        <v>0</v>
      </c>
      <c r="M87" s="12">
        <v>35131819</v>
      </c>
      <c r="N87" s="1">
        <v>0</v>
      </c>
      <c r="O87" s="12">
        <v>2519869</v>
      </c>
      <c r="P87" s="12">
        <v>2152926</v>
      </c>
      <c r="Q87" s="13">
        <f t="shared" si="1"/>
        <v>366943</v>
      </c>
    </row>
    <row r="88" spans="1:17" hidden="1" outlineLevel="1" x14ac:dyDescent="0.25">
      <c r="A88" s="1">
        <v>510</v>
      </c>
      <c r="B88" s="1">
        <v>6</v>
      </c>
      <c r="C88" s="1">
        <v>81</v>
      </c>
      <c r="D88" s="1" t="s">
        <v>87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2">
        <v>189351194</v>
      </c>
      <c r="L88" s="1">
        <v>0</v>
      </c>
      <c r="M88" s="12">
        <v>189351194</v>
      </c>
      <c r="N88" s="1">
        <v>0</v>
      </c>
      <c r="O88" s="12">
        <v>189351194</v>
      </c>
      <c r="P88" s="12">
        <v>190853951</v>
      </c>
      <c r="Q88" s="13">
        <f t="shared" si="1"/>
        <v>-1502757</v>
      </c>
    </row>
    <row r="89" spans="1:17" hidden="1" outlineLevel="1" x14ac:dyDescent="0.25">
      <c r="A89" s="1">
        <v>511</v>
      </c>
      <c r="B89" s="1">
        <v>6</v>
      </c>
      <c r="C89" s="1">
        <v>82</v>
      </c>
      <c r="D89" s="1" t="s">
        <v>88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2">
        <v>10784379</v>
      </c>
      <c r="L89" s="1">
        <v>0</v>
      </c>
      <c r="M89" s="12">
        <v>10784379</v>
      </c>
      <c r="N89" s="1">
        <v>0</v>
      </c>
      <c r="O89" s="12">
        <v>10784379</v>
      </c>
      <c r="P89" s="12">
        <v>10278284</v>
      </c>
      <c r="Q89" s="13">
        <f t="shared" si="1"/>
        <v>506095</v>
      </c>
    </row>
    <row r="90" spans="1:17" hidden="1" outlineLevel="1" x14ac:dyDescent="0.25">
      <c r="A90" s="1">
        <v>512</v>
      </c>
      <c r="B90" s="1">
        <v>6</v>
      </c>
      <c r="C90" s="1">
        <v>83</v>
      </c>
      <c r="D90" s="1" t="s">
        <v>89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2">
        <v>1870343</v>
      </c>
      <c r="L90" s="1">
        <v>0</v>
      </c>
      <c r="M90" s="12">
        <v>1870343</v>
      </c>
      <c r="N90" s="1">
        <v>0</v>
      </c>
      <c r="O90" s="12">
        <v>1870343</v>
      </c>
      <c r="P90" s="12">
        <v>1654216</v>
      </c>
      <c r="Q90" s="13">
        <f t="shared" si="1"/>
        <v>216127</v>
      </c>
    </row>
    <row r="91" spans="1:17" hidden="1" outlineLevel="1" x14ac:dyDescent="0.25">
      <c r="A91" s="1">
        <v>513</v>
      </c>
      <c r="B91" s="1">
        <v>6</v>
      </c>
      <c r="C91" s="1">
        <v>84</v>
      </c>
      <c r="D91" s="1" t="s">
        <v>90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2">
        <v>4386256</v>
      </c>
      <c r="L91" s="1">
        <v>0</v>
      </c>
      <c r="M91" s="12">
        <v>4386256</v>
      </c>
      <c r="N91" s="1">
        <v>0</v>
      </c>
      <c r="O91" s="12">
        <v>4386256</v>
      </c>
      <c r="P91" s="12">
        <v>4362506</v>
      </c>
      <c r="Q91" s="13">
        <f t="shared" si="1"/>
        <v>23750</v>
      </c>
    </row>
    <row r="92" spans="1:17" hidden="1" outlineLevel="1" x14ac:dyDescent="0.25">
      <c r="A92" s="1">
        <v>514</v>
      </c>
      <c r="B92" s="1">
        <v>6</v>
      </c>
      <c r="C92" s="1">
        <v>85</v>
      </c>
      <c r="D92" s="1" t="s">
        <v>91</v>
      </c>
      <c r="E92" s="1">
        <v>0</v>
      </c>
      <c r="F92" s="1">
        <v>0</v>
      </c>
      <c r="G92" s="1">
        <v>0</v>
      </c>
      <c r="H92" s="1">
        <v>0</v>
      </c>
      <c r="I92" s="12">
        <v>196108</v>
      </c>
      <c r="J92" s="1">
        <v>0</v>
      </c>
      <c r="K92" s="12">
        <v>6579553</v>
      </c>
      <c r="L92" s="1">
        <v>0</v>
      </c>
      <c r="M92" s="12">
        <v>6775661</v>
      </c>
      <c r="N92" s="1">
        <v>0</v>
      </c>
      <c r="O92" s="12">
        <v>6775661</v>
      </c>
      <c r="P92" s="12">
        <v>6839428</v>
      </c>
      <c r="Q92" s="13">
        <f t="shared" si="1"/>
        <v>-63767</v>
      </c>
    </row>
    <row r="93" spans="1:17" hidden="1" outlineLevel="1" x14ac:dyDescent="0.25">
      <c r="A93" s="1">
        <v>515</v>
      </c>
      <c r="B93" s="1">
        <v>6</v>
      </c>
      <c r="C93" s="1">
        <v>86</v>
      </c>
      <c r="D93" s="1" t="s">
        <v>92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2">
        <v>13610902</v>
      </c>
      <c r="L93" s="1">
        <v>0</v>
      </c>
      <c r="M93" s="12">
        <v>13610902</v>
      </c>
      <c r="N93" s="1">
        <v>0</v>
      </c>
      <c r="O93" s="12">
        <v>13610902</v>
      </c>
      <c r="P93" s="12">
        <v>12538058</v>
      </c>
      <c r="Q93" s="13">
        <f t="shared" si="1"/>
        <v>1072844</v>
      </c>
    </row>
    <row r="94" spans="1:17" hidden="1" outlineLevel="1" x14ac:dyDescent="0.25">
      <c r="A94" s="1">
        <v>516</v>
      </c>
      <c r="B94" s="1">
        <v>6</v>
      </c>
      <c r="C94" s="1">
        <v>87</v>
      </c>
      <c r="D94" s="1" t="s">
        <v>93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2">
        <v>879515</v>
      </c>
      <c r="L94" s="1">
        <v>0</v>
      </c>
      <c r="M94" s="12">
        <v>879515</v>
      </c>
      <c r="N94" s="1">
        <v>0</v>
      </c>
      <c r="O94" s="12">
        <v>879515</v>
      </c>
      <c r="P94" s="12">
        <v>1747304</v>
      </c>
      <c r="Q94" s="13">
        <f t="shared" si="1"/>
        <v>-867789</v>
      </c>
    </row>
    <row r="95" spans="1:17" hidden="1" outlineLevel="1" x14ac:dyDescent="0.25">
      <c r="A95" s="1">
        <v>517</v>
      </c>
      <c r="B95" s="1">
        <v>6</v>
      </c>
      <c r="C95" s="1">
        <v>89</v>
      </c>
      <c r="D95" s="1" t="s">
        <v>37</v>
      </c>
      <c r="E95" s="1">
        <v>0</v>
      </c>
      <c r="F95" s="1">
        <v>0</v>
      </c>
      <c r="G95" s="12">
        <v>110000</v>
      </c>
      <c r="H95" s="12">
        <v>110000</v>
      </c>
      <c r="I95" s="1">
        <v>0</v>
      </c>
      <c r="J95" s="1">
        <v>0</v>
      </c>
      <c r="K95" s="12">
        <v>30471178</v>
      </c>
      <c r="L95" s="1">
        <v>0</v>
      </c>
      <c r="M95" s="12">
        <v>30471178</v>
      </c>
      <c r="N95" s="1">
        <v>0</v>
      </c>
      <c r="O95" s="12">
        <v>30581178</v>
      </c>
      <c r="P95" s="12">
        <v>36189223</v>
      </c>
      <c r="Q95" s="13">
        <f t="shared" si="1"/>
        <v>-5608045</v>
      </c>
    </row>
    <row r="96" spans="1:17" s="2" customFormat="1" collapsed="1" x14ac:dyDescent="0.25">
      <c r="A96" s="2">
        <v>6</v>
      </c>
      <c r="B96" s="2">
        <v>7</v>
      </c>
      <c r="D96" s="2" t="s">
        <v>94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13">
        <v>46249932</v>
      </c>
      <c r="L96" s="2">
        <v>0</v>
      </c>
      <c r="M96" s="13">
        <v>46249932</v>
      </c>
      <c r="N96" s="2">
        <v>0</v>
      </c>
      <c r="O96" s="13">
        <v>46249932</v>
      </c>
      <c r="P96" s="13">
        <v>47779950</v>
      </c>
      <c r="Q96" s="13">
        <f t="shared" si="1"/>
        <v>-1530018</v>
      </c>
    </row>
    <row r="97" spans="1:17" hidden="1" outlineLevel="1" x14ac:dyDescent="0.25">
      <c r="A97" s="1">
        <v>61</v>
      </c>
      <c r="B97" s="1">
        <v>7</v>
      </c>
      <c r="C97" s="1">
        <v>21</v>
      </c>
      <c r="D97" s="1" t="s">
        <v>95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2">
        <v>45405612</v>
      </c>
      <c r="L97" s="1">
        <v>0</v>
      </c>
      <c r="M97" s="12">
        <v>45405612</v>
      </c>
      <c r="N97" s="1">
        <v>0</v>
      </c>
      <c r="O97" s="12">
        <v>45405612</v>
      </c>
      <c r="P97" s="12">
        <v>46152200</v>
      </c>
      <c r="Q97" s="13">
        <f t="shared" si="1"/>
        <v>-746588</v>
      </c>
    </row>
    <row r="98" spans="1:17" hidden="1" outlineLevel="1" x14ac:dyDescent="0.25">
      <c r="A98" s="1">
        <v>62</v>
      </c>
      <c r="B98" s="1">
        <v>7</v>
      </c>
      <c r="C98" s="1">
        <v>41</v>
      </c>
      <c r="D98" s="1" t="s">
        <v>96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2">
        <v>222750</v>
      </c>
      <c r="Q98" s="13">
        <f t="shared" si="1"/>
        <v>-222750</v>
      </c>
    </row>
    <row r="99" spans="1:17" hidden="1" outlineLevel="1" x14ac:dyDescent="0.25">
      <c r="A99" s="1">
        <v>63</v>
      </c>
      <c r="B99" s="1">
        <v>7</v>
      </c>
      <c r="C99" s="1">
        <v>83</v>
      </c>
      <c r="D99" s="1" t="s">
        <v>93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2">
        <v>844320</v>
      </c>
      <c r="L99" s="1">
        <v>0</v>
      </c>
      <c r="M99" s="12">
        <v>844320</v>
      </c>
      <c r="N99" s="1">
        <v>0</v>
      </c>
      <c r="O99" s="12">
        <v>844320</v>
      </c>
      <c r="P99" s="12">
        <v>1405000</v>
      </c>
      <c r="Q99" s="13">
        <f t="shared" si="1"/>
        <v>-560680</v>
      </c>
    </row>
    <row r="100" spans="1:17" s="2" customFormat="1" collapsed="1" x14ac:dyDescent="0.25">
      <c r="A100" s="2">
        <v>7</v>
      </c>
      <c r="B100" s="2">
        <v>8</v>
      </c>
      <c r="D100" s="2" t="s">
        <v>97</v>
      </c>
      <c r="E100" s="2">
        <v>0</v>
      </c>
      <c r="F100" s="2">
        <v>0</v>
      </c>
      <c r="G100" s="13">
        <v>-70713892</v>
      </c>
      <c r="H100" s="13">
        <v>-70713892</v>
      </c>
      <c r="I100" s="13">
        <v>3540787</v>
      </c>
      <c r="J100" s="2">
        <v>0</v>
      </c>
      <c r="K100" s="13">
        <v>93735760</v>
      </c>
      <c r="L100" s="2">
        <v>0</v>
      </c>
      <c r="M100" s="13">
        <v>97276547</v>
      </c>
      <c r="N100" s="2">
        <v>0</v>
      </c>
      <c r="O100" s="13">
        <v>26562655</v>
      </c>
      <c r="P100" s="13">
        <v>22836683</v>
      </c>
      <c r="Q100" s="13">
        <f t="shared" si="1"/>
        <v>3725972</v>
      </c>
    </row>
    <row r="101" spans="1:17" hidden="1" outlineLevel="1" x14ac:dyDescent="0.25">
      <c r="A101" s="1">
        <v>71</v>
      </c>
      <c r="B101" s="1">
        <v>8</v>
      </c>
      <c r="C101" s="1">
        <v>11</v>
      </c>
      <c r="D101" s="1" t="s">
        <v>98</v>
      </c>
      <c r="E101" s="1">
        <v>0</v>
      </c>
      <c r="F101" s="1">
        <v>0</v>
      </c>
      <c r="G101" s="12">
        <v>-7392295</v>
      </c>
      <c r="H101" s="12">
        <v>-7392295</v>
      </c>
      <c r="I101" s="1">
        <v>0</v>
      </c>
      <c r="J101" s="1">
        <v>0</v>
      </c>
      <c r="K101" s="12">
        <v>19723807</v>
      </c>
      <c r="L101" s="1">
        <v>0</v>
      </c>
      <c r="M101" s="12">
        <v>19723807</v>
      </c>
      <c r="N101" s="1">
        <v>0</v>
      </c>
      <c r="O101" s="12">
        <v>12331512</v>
      </c>
      <c r="P101" s="12">
        <v>10738536</v>
      </c>
      <c r="Q101" s="13">
        <f t="shared" si="1"/>
        <v>1592976</v>
      </c>
    </row>
    <row r="102" spans="1:17" hidden="1" outlineLevel="1" x14ac:dyDescent="0.25">
      <c r="A102" s="1">
        <v>72</v>
      </c>
      <c r="B102" s="1">
        <v>8</v>
      </c>
      <c r="C102" s="1">
        <v>21</v>
      </c>
      <c r="D102" s="1" t="s">
        <v>99</v>
      </c>
      <c r="E102" s="1">
        <v>0</v>
      </c>
      <c r="F102" s="1">
        <v>0</v>
      </c>
      <c r="G102" s="12">
        <v>-56248129</v>
      </c>
      <c r="H102" s="12">
        <v>-56248129</v>
      </c>
      <c r="I102" s="1">
        <v>0</v>
      </c>
      <c r="J102" s="1">
        <v>0</v>
      </c>
      <c r="K102" s="12">
        <v>31006376</v>
      </c>
      <c r="L102" s="1">
        <v>0</v>
      </c>
      <c r="M102" s="12">
        <v>31006376</v>
      </c>
      <c r="N102" s="1">
        <v>0</v>
      </c>
      <c r="O102" s="12">
        <v>-25241753</v>
      </c>
      <c r="P102" s="12">
        <v>-21419003</v>
      </c>
      <c r="Q102" s="13">
        <f t="shared" si="1"/>
        <v>-3822750</v>
      </c>
    </row>
    <row r="103" spans="1:17" hidden="1" outlineLevel="1" x14ac:dyDescent="0.25">
      <c r="A103" s="1">
        <v>73</v>
      </c>
      <c r="B103" s="1">
        <v>8</v>
      </c>
      <c r="C103" s="1">
        <v>23</v>
      </c>
      <c r="D103" s="1" t="s">
        <v>100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2">
        <v>38580615</v>
      </c>
      <c r="L103" s="1">
        <v>0</v>
      </c>
      <c r="M103" s="12">
        <v>38580615</v>
      </c>
      <c r="N103" s="1">
        <v>0</v>
      </c>
      <c r="O103" s="12">
        <v>38580615</v>
      </c>
      <c r="P103" s="12">
        <v>33465000</v>
      </c>
      <c r="Q103" s="13">
        <f t="shared" si="1"/>
        <v>5115615</v>
      </c>
    </row>
    <row r="104" spans="1:17" hidden="1" outlineLevel="1" x14ac:dyDescent="0.25">
      <c r="A104" s="1">
        <v>74</v>
      </c>
      <c r="B104" s="1">
        <v>8</v>
      </c>
      <c r="C104" s="1">
        <v>51</v>
      </c>
      <c r="D104" s="1" t="s">
        <v>101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2">
        <v>626192</v>
      </c>
      <c r="L104" s="1">
        <v>0</v>
      </c>
      <c r="M104" s="12">
        <v>626192</v>
      </c>
      <c r="N104" s="1">
        <v>0</v>
      </c>
      <c r="O104" s="12">
        <v>626192</v>
      </c>
      <c r="P104" s="12">
        <v>840000</v>
      </c>
      <c r="Q104" s="13">
        <f t="shared" si="1"/>
        <v>-213808</v>
      </c>
    </row>
    <row r="105" spans="1:17" hidden="1" outlineLevel="1" x14ac:dyDescent="0.25">
      <c r="A105" s="1">
        <v>75</v>
      </c>
      <c r="B105" s="1">
        <v>8</v>
      </c>
      <c r="C105" s="1">
        <v>57</v>
      </c>
      <c r="D105" s="1" t="s">
        <v>102</v>
      </c>
      <c r="E105" s="1">
        <v>0</v>
      </c>
      <c r="F105" s="1">
        <v>0</v>
      </c>
      <c r="G105" s="12">
        <v>-7073468</v>
      </c>
      <c r="H105" s="12">
        <v>-7073468</v>
      </c>
      <c r="I105" s="12">
        <v>3540787</v>
      </c>
      <c r="J105" s="1">
        <v>0</v>
      </c>
      <c r="K105" s="12">
        <v>3798770</v>
      </c>
      <c r="L105" s="1">
        <v>0</v>
      </c>
      <c r="M105" s="12">
        <v>7339557</v>
      </c>
      <c r="N105" s="1">
        <v>0</v>
      </c>
      <c r="O105" s="12">
        <v>266089</v>
      </c>
      <c r="P105" s="12">
        <v>-787850</v>
      </c>
      <c r="Q105" s="13">
        <f t="shared" si="1"/>
        <v>1053939</v>
      </c>
    </row>
    <row r="106" spans="1:17" s="2" customFormat="1" collapsed="1" x14ac:dyDescent="0.25">
      <c r="A106" s="2">
        <v>8</v>
      </c>
      <c r="B106" s="2">
        <v>9</v>
      </c>
      <c r="D106" s="2" t="s">
        <v>103</v>
      </c>
      <c r="E106" s="2">
        <v>0</v>
      </c>
      <c r="F106" s="2">
        <v>0</v>
      </c>
      <c r="G106" s="13">
        <v>-54580757</v>
      </c>
      <c r="H106" s="13">
        <v>-54580757</v>
      </c>
      <c r="I106" s="13">
        <v>45949217</v>
      </c>
      <c r="J106" s="2">
        <v>0</v>
      </c>
      <c r="K106" s="13">
        <v>26335516</v>
      </c>
      <c r="L106" s="2">
        <v>0</v>
      </c>
      <c r="M106" s="13">
        <v>72284733</v>
      </c>
      <c r="N106" s="2">
        <v>0</v>
      </c>
      <c r="O106" s="13">
        <v>17703976</v>
      </c>
      <c r="P106" s="13">
        <v>19010758</v>
      </c>
      <c r="Q106" s="13">
        <f t="shared" si="1"/>
        <v>-1306782</v>
      </c>
    </row>
    <row r="107" spans="1:17" hidden="1" outlineLevel="1" x14ac:dyDescent="0.25">
      <c r="A107" s="1">
        <v>81</v>
      </c>
      <c r="B107" s="1">
        <v>9</v>
      </c>
      <c r="C107" s="1">
        <v>2</v>
      </c>
      <c r="D107" s="1" t="s">
        <v>104</v>
      </c>
      <c r="E107" s="1">
        <v>0</v>
      </c>
      <c r="F107" s="1">
        <v>0</v>
      </c>
      <c r="G107" s="12">
        <v>-17277513</v>
      </c>
      <c r="H107" s="12">
        <v>-17277513</v>
      </c>
      <c r="I107" s="12">
        <v>24957099</v>
      </c>
      <c r="J107" s="1">
        <v>0</v>
      </c>
      <c r="K107" s="12">
        <v>4817630</v>
      </c>
      <c r="L107" s="1">
        <v>0</v>
      </c>
      <c r="M107" s="12">
        <v>29774729</v>
      </c>
      <c r="N107" s="1">
        <v>0</v>
      </c>
      <c r="O107" s="12">
        <v>12497216</v>
      </c>
      <c r="P107" s="12">
        <v>10774376</v>
      </c>
      <c r="Q107" s="13">
        <f t="shared" si="1"/>
        <v>1722840</v>
      </c>
    </row>
    <row r="108" spans="1:17" hidden="1" outlineLevel="1" x14ac:dyDescent="0.25">
      <c r="A108" s="1">
        <v>82</v>
      </c>
      <c r="B108" s="1">
        <v>9</v>
      </c>
      <c r="C108" s="1">
        <v>11</v>
      </c>
      <c r="D108" s="1" t="s">
        <v>105</v>
      </c>
      <c r="E108" s="1">
        <v>0</v>
      </c>
      <c r="F108" s="1">
        <v>0</v>
      </c>
      <c r="G108" s="12">
        <v>-824999</v>
      </c>
      <c r="H108" s="12">
        <v>-824999</v>
      </c>
      <c r="I108" s="1">
        <v>0</v>
      </c>
      <c r="J108" s="1">
        <v>0</v>
      </c>
      <c r="K108" s="12">
        <v>3413873</v>
      </c>
      <c r="L108" s="1">
        <v>0</v>
      </c>
      <c r="M108" s="12">
        <v>3413873</v>
      </c>
      <c r="N108" s="1">
        <v>0</v>
      </c>
      <c r="O108" s="12">
        <v>2588874</v>
      </c>
      <c r="P108" s="12">
        <v>1219801</v>
      </c>
      <c r="Q108" s="13">
        <f t="shared" si="1"/>
        <v>1369073</v>
      </c>
    </row>
    <row r="109" spans="1:17" hidden="1" outlineLevel="1" x14ac:dyDescent="0.25">
      <c r="A109" s="1">
        <v>83</v>
      </c>
      <c r="B109" s="1">
        <v>9</v>
      </c>
      <c r="C109" s="1">
        <v>21</v>
      </c>
      <c r="D109" s="1" t="s">
        <v>106</v>
      </c>
      <c r="E109" s="1">
        <v>0</v>
      </c>
      <c r="F109" s="1">
        <v>0</v>
      </c>
      <c r="G109" s="1">
        <v>0</v>
      </c>
      <c r="H109" s="1">
        <v>0</v>
      </c>
      <c r="I109" s="12">
        <v>2422615</v>
      </c>
      <c r="J109" s="1">
        <v>0</v>
      </c>
      <c r="K109" s="12">
        <v>12838</v>
      </c>
      <c r="L109" s="1">
        <v>0</v>
      </c>
      <c r="M109" s="12">
        <v>2435453</v>
      </c>
      <c r="N109" s="1">
        <v>0</v>
      </c>
      <c r="O109" s="12">
        <v>2435453</v>
      </c>
      <c r="P109" s="12">
        <v>2967660</v>
      </c>
      <c r="Q109" s="13">
        <f t="shared" si="1"/>
        <v>-532207</v>
      </c>
    </row>
    <row r="110" spans="1:17" hidden="1" outlineLevel="1" x14ac:dyDescent="0.25">
      <c r="A110" s="1">
        <v>84</v>
      </c>
      <c r="B110" s="1">
        <v>9</v>
      </c>
      <c r="C110" s="1">
        <v>22</v>
      </c>
      <c r="D110" s="1" t="s">
        <v>107</v>
      </c>
      <c r="E110" s="1">
        <v>0</v>
      </c>
      <c r="F110" s="1">
        <v>0</v>
      </c>
      <c r="G110" s="12">
        <v>-9318216</v>
      </c>
      <c r="H110" s="12">
        <v>-9318216</v>
      </c>
      <c r="I110" s="1">
        <v>0</v>
      </c>
      <c r="J110" s="1">
        <v>0</v>
      </c>
      <c r="K110" s="12">
        <v>797927</v>
      </c>
      <c r="L110" s="1">
        <v>0</v>
      </c>
      <c r="M110" s="12">
        <v>797927</v>
      </c>
      <c r="N110" s="1">
        <v>0</v>
      </c>
      <c r="O110" s="12">
        <v>-8520289</v>
      </c>
      <c r="P110" s="12">
        <v>-8350000</v>
      </c>
      <c r="Q110" s="13">
        <f t="shared" si="1"/>
        <v>-170289</v>
      </c>
    </row>
    <row r="111" spans="1:17" hidden="1" outlineLevel="1" x14ac:dyDescent="0.25">
      <c r="A111" s="1">
        <v>85</v>
      </c>
      <c r="B111" s="1">
        <v>9</v>
      </c>
      <c r="C111" s="1">
        <v>23</v>
      </c>
      <c r="D111" s="1" t="s">
        <v>108</v>
      </c>
      <c r="E111" s="1">
        <v>0</v>
      </c>
      <c r="F111" s="1">
        <v>0</v>
      </c>
      <c r="G111" s="12">
        <v>-685716</v>
      </c>
      <c r="H111" s="12">
        <v>-685716</v>
      </c>
      <c r="I111" s="1">
        <v>0</v>
      </c>
      <c r="J111" s="1">
        <v>0</v>
      </c>
      <c r="K111" s="12">
        <v>9869495</v>
      </c>
      <c r="L111" s="1">
        <v>0</v>
      </c>
      <c r="M111" s="12">
        <v>9869495</v>
      </c>
      <c r="N111" s="1">
        <v>0</v>
      </c>
      <c r="O111" s="12">
        <v>9183779</v>
      </c>
      <c r="P111" s="12">
        <v>2125000</v>
      </c>
      <c r="Q111" s="13">
        <f t="shared" si="1"/>
        <v>7058779</v>
      </c>
    </row>
    <row r="112" spans="1:17" hidden="1" outlineLevel="1" x14ac:dyDescent="0.25">
      <c r="A112" s="1">
        <v>86</v>
      </c>
      <c r="B112" s="1">
        <v>9</v>
      </c>
      <c r="C112" s="1">
        <v>24</v>
      </c>
      <c r="D112" s="1" t="s">
        <v>109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2">
        <v>746534</v>
      </c>
      <c r="L112" s="1">
        <v>0</v>
      </c>
      <c r="M112" s="12">
        <v>746534</v>
      </c>
      <c r="N112" s="1">
        <v>0</v>
      </c>
      <c r="O112" s="12">
        <v>746534</v>
      </c>
      <c r="P112" s="12">
        <v>1326000</v>
      </c>
      <c r="Q112" s="13">
        <f t="shared" si="1"/>
        <v>-579466</v>
      </c>
    </row>
    <row r="113" spans="1:17" hidden="1" outlineLevel="1" x14ac:dyDescent="0.25">
      <c r="A113" s="1">
        <v>87</v>
      </c>
      <c r="B113" s="1">
        <v>9</v>
      </c>
      <c r="C113" s="1">
        <v>52</v>
      </c>
      <c r="D113" s="1" t="s">
        <v>110</v>
      </c>
      <c r="E113" s="1">
        <v>0</v>
      </c>
      <c r="F113" s="1">
        <v>0</v>
      </c>
      <c r="G113" s="12">
        <v>-26474313</v>
      </c>
      <c r="H113" s="12">
        <v>-26474313</v>
      </c>
      <c r="I113" s="12">
        <v>18569503</v>
      </c>
      <c r="J113" s="1">
        <v>0</v>
      </c>
      <c r="K113" s="12">
        <v>6677219</v>
      </c>
      <c r="L113" s="1">
        <v>0</v>
      </c>
      <c r="M113" s="12">
        <v>25246722</v>
      </c>
      <c r="N113" s="1">
        <v>0</v>
      </c>
      <c r="O113" s="12">
        <v>-1227591</v>
      </c>
      <c r="P113" s="12">
        <v>11447922</v>
      </c>
      <c r="Q113" s="13">
        <f t="shared" si="1"/>
        <v>-12675513</v>
      </c>
    </row>
    <row r="114" spans="1:17" s="2" customFormat="1" collapsed="1" x14ac:dyDescent="0.25">
      <c r="A114" s="2">
        <v>9</v>
      </c>
      <c r="B114" s="2">
        <v>10</v>
      </c>
      <c r="D114" s="2" t="s">
        <v>111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3">
        <v>175970756</v>
      </c>
      <c r="L114" s="2">
        <v>0</v>
      </c>
      <c r="M114" s="13">
        <v>175970756</v>
      </c>
      <c r="N114" s="2">
        <v>0</v>
      </c>
      <c r="O114" s="13">
        <v>175970756</v>
      </c>
      <c r="P114" s="13">
        <v>175612830</v>
      </c>
      <c r="Q114" s="13">
        <f t="shared" si="1"/>
        <v>357926</v>
      </c>
    </row>
    <row r="115" spans="1:17" ht="15.75" hidden="1" customHeight="1" outlineLevel="1" x14ac:dyDescent="0.25">
      <c r="A115" s="1">
        <v>91</v>
      </c>
      <c r="B115" s="1">
        <v>10</v>
      </c>
      <c r="C115" s="1">
        <v>3</v>
      </c>
      <c r="D115" s="1" t="s">
        <v>112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2">
        <v>19021908</v>
      </c>
      <c r="L115" s="1">
        <v>0</v>
      </c>
      <c r="M115" s="12">
        <v>19021908</v>
      </c>
      <c r="N115" s="1">
        <v>0</v>
      </c>
      <c r="O115" s="12">
        <v>19021908</v>
      </c>
      <c r="P115" s="12">
        <v>20805000</v>
      </c>
      <c r="Q115" s="13">
        <f t="shared" si="1"/>
        <v>-1783092</v>
      </c>
    </row>
    <row r="116" spans="1:17" hidden="1" outlineLevel="1" x14ac:dyDescent="0.25">
      <c r="A116" s="1">
        <v>92</v>
      </c>
      <c r="B116" s="1">
        <v>10</v>
      </c>
      <c r="C116" s="1">
        <v>31</v>
      </c>
      <c r="D116" s="1" t="s">
        <v>113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2">
        <v>28020670</v>
      </c>
      <c r="L116" s="1">
        <v>0</v>
      </c>
      <c r="M116" s="12">
        <v>28020670</v>
      </c>
      <c r="N116" s="1">
        <v>0</v>
      </c>
      <c r="O116" s="12">
        <v>28020670</v>
      </c>
      <c r="P116" s="12">
        <v>28318747</v>
      </c>
      <c r="Q116" s="13">
        <f t="shared" si="1"/>
        <v>-298077</v>
      </c>
    </row>
    <row r="117" spans="1:17" hidden="1" outlineLevel="1" x14ac:dyDescent="0.25">
      <c r="A117" s="1">
        <v>93</v>
      </c>
      <c r="B117" s="1">
        <v>10</v>
      </c>
      <c r="C117" s="1">
        <v>41</v>
      </c>
      <c r="D117" s="1" t="s">
        <v>114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2">
        <v>920080</v>
      </c>
      <c r="L117" s="1">
        <v>0</v>
      </c>
      <c r="M117" s="12">
        <v>920080</v>
      </c>
      <c r="N117" s="1">
        <v>0</v>
      </c>
      <c r="O117" s="12">
        <v>920080</v>
      </c>
      <c r="P117" s="12">
        <v>490000</v>
      </c>
      <c r="Q117" s="13">
        <f t="shared" si="1"/>
        <v>430080</v>
      </c>
    </row>
    <row r="118" spans="1:17" hidden="1" outlineLevel="1" x14ac:dyDescent="0.25">
      <c r="A118" s="1">
        <v>94</v>
      </c>
      <c r="B118" s="1">
        <v>10</v>
      </c>
      <c r="C118" s="1">
        <v>51</v>
      </c>
      <c r="D118" s="1" t="s">
        <v>115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2">
        <v>3511134</v>
      </c>
      <c r="L118" s="1">
        <v>0</v>
      </c>
      <c r="M118" s="12">
        <v>3511134</v>
      </c>
      <c r="N118" s="1">
        <v>0</v>
      </c>
      <c r="O118" s="12">
        <v>3511134</v>
      </c>
      <c r="P118" s="12">
        <v>5220000</v>
      </c>
      <c r="Q118" s="13">
        <f t="shared" si="1"/>
        <v>-1708866</v>
      </c>
    </row>
    <row r="119" spans="1:17" hidden="1" outlineLevel="1" x14ac:dyDescent="0.25">
      <c r="A119" s="1">
        <v>95</v>
      </c>
      <c r="B119" s="1">
        <v>10</v>
      </c>
      <c r="C119" s="1">
        <v>61</v>
      </c>
      <c r="D119" s="1" t="s">
        <v>116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2">
        <v>24059467</v>
      </c>
      <c r="L119" s="1">
        <v>0</v>
      </c>
      <c r="M119" s="12">
        <v>24059467</v>
      </c>
      <c r="N119" s="1">
        <v>0</v>
      </c>
      <c r="O119" s="12">
        <v>24059467</v>
      </c>
      <c r="P119" s="12">
        <v>21485000</v>
      </c>
      <c r="Q119" s="13">
        <f t="shared" si="1"/>
        <v>2574467</v>
      </c>
    </row>
    <row r="120" spans="1:17" hidden="1" outlineLevel="1" x14ac:dyDescent="0.25">
      <c r="A120" s="1">
        <v>96</v>
      </c>
      <c r="B120" s="1">
        <v>10</v>
      </c>
      <c r="C120" s="1">
        <v>71</v>
      </c>
      <c r="D120" s="1" t="s">
        <v>117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2">
        <v>97400730</v>
      </c>
      <c r="L120" s="1">
        <v>0</v>
      </c>
      <c r="M120" s="12">
        <v>97400730</v>
      </c>
      <c r="N120" s="1">
        <v>0</v>
      </c>
      <c r="O120" s="12">
        <v>97400730</v>
      </c>
      <c r="P120" s="12">
        <v>97110083</v>
      </c>
      <c r="Q120" s="13">
        <f t="shared" si="1"/>
        <v>290647</v>
      </c>
    </row>
    <row r="121" spans="1:17" hidden="1" outlineLevel="1" x14ac:dyDescent="0.25">
      <c r="A121" s="1">
        <v>97</v>
      </c>
      <c r="B121" s="1">
        <v>10</v>
      </c>
      <c r="C121" s="1">
        <v>72</v>
      </c>
      <c r="D121" s="1" t="s">
        <v>118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2">
        <v>3036767</v>
      </c>
      <c r="L121" s="1">
        <v>0</v>
      </c>
      <c r="M121" s="12">
        <v>3036767</v>
      </c>
      <c r="N121" s="1">
        <v>0</v>
      </c>
      <c r="O121" s="12">
        <v>3036767</v>
      </c>
      <c r="P121" s="12">
        <v>2184000</v>
      </c>
      <c r="Q121" s="13">
        <f t="shared" si="1"/>
        <v>852767</v>
      </c>
    </row>
    <row r="122" spans="1:17" s="2" customFormat="1" collapsed="1" x14ac:dyDescent="0.25">
      <c r="A122" s="2">
        <v>10</v>
      </c>
      <c r="B122" s="2">
        <v>11</v>
      </c>
      <c r="D122" s="2" t="s">
        <v>119</v>
      </c>
      <c r="E122" s="2">
        <v>0</v>
      </c>
      <c r="F122" s="2">
        <v>0</v>
      </c>
      <c r="G122" s="13">
        <v>-10252500</v>
      </c>
      <c r="H122" s="13">
        <v>-10252500</v>
      </c>
      <c r="I122" s="13">
        <v>33226034</v>
      </c>
      <c r="J122" s="2">
        <v>0</v>
      </c>
      <c r="K122" s="13">
        <v>49050990</v>
      </c>
      <c r="L122" s="2">
        <v>0</v>
      </c>
      <c r="M122" s="13">
        <v>82277024</v>
      </c>
      <c r="N122" s="2">
        <v>0</v>
      </c>
      <c r="O122" s="13">
        <v>72024524</v>
      </c>
      <c r="P122" s="13">
        <v>79129918</v>
      </c>
      <c r="Q122" s="13">
        <f t="shared" si="1"/>
        <v>-7105394</v>
      </c>
    </row>
    <row r="123" spans="1:17" hidden="1" outlineLevel="1" x14ac:dyDescent="0.25">
      <c r="A123" s="1">
        <v>101</v>
      </c>
      <c r="B123" s="1">
        <v>11</v>
      </c>
      <c r="C123" s="1">
        <v>1</v>
      </c>
      <c r="D123" s="1" t="s">
        <v>120</v>
      </c>
      <c r="E123" s="1">
        <v>0</v>
      </c>
      <c r="F123" s="1">
        <v>0</v>
      </c>
      <c r="G123" s="1">
        <v>0</v>
      </c>
      <c r="H123" s="1">
        <v>0</v>
      </c>
      <c r="I123" s="12">
        <v>1431694</v>
      </c>
      <c r="J123" s="1">
        <v>0</v>
      </c>
      <c r="K123" s="12">
        <v>152147</v>
      </c>
      <c r="L123" s="1">
        <v>0</v>
      </c>
      <c r="M123" s="12">
        <v>1583841</v>
      </c>
      <c r="N123" s="1">
        <v>0</v>
      </c>
      <c r="O123" s="12">
        <v>1583841</v>
      </c>
      <c r="P123" s="12">
        <v>2036456</v>
      </c>
      <c r="Q123" s="13">
        <f t="shared" si="1"/>
        <v>-452615</v>
      </c>
    </row>
    <row r="124" spans="1:17" hidden="1" outlineLevel="1" x14ac:dyDescent="0.25">
      <c r="A124" s="1">
        <v>102</v>
      </c>
      <c r="B124" s="1">
        <v>11</v>
      </c>
      <c r="C124" s="1">
        <v>2</v>
      </c>
      <c r="D124" s="1" t="s">
        <v>121</v>
      </c>
      <c r="E124" s="1">
        <v>0</v>
      </c>
      <c r="F124" s="1">
        <v>0</v>
      </c>
      <c r="G124" s="1">
        <v>0</v>
      </c>
      <c r="H124" s="1">
        <v>0</v>
      </c>
      <c r="I124" s="12">
        <v>14957217</v>
      </c>
      <c r="J124" s="1">
        <v>0</v>
      </c>
      <c r="K124" s="12">
        <v>7018761</v>
      </c>
      <c r="L124" s="1">
        <v>0</v>
      </c>
      <c r="M124" s="12">
        <v>21975978</v>
      </c>
      <c r="N124" s="1">
        <v>0</v>
      </c>
      <c r="O124" s="12">
        <v>21975978</v>
      </c>
      <c r="P124" s="12">
        <v>22063418</v>
      </c>
      <c r="Q124" s="13">
        <f t="shared" si="1"/>
        <v>-87440</v>
      </c>
    </row>
    <row r="125" spans="1:17" hidden="1" outlineLevel="1" x14ac:dyDescent="0.25">
      <c r="A125" s="1">
        <v>103</v>
      </c>
      <c r="B125" s="1">
        <v>11</v>
      </c>
      <c r="C125" s="1">
        <v>31</v>
      </c>
      <c r="D125" s="1" t="s">
        <v>122</v>
      </c>
      <c r="E125" s="1">
        <v>0</v>
      </c>
      <c r="F125" s="1">
        <v>0</v>
      </c>
      <c r="G125" s="12">
        <v>-10075000</v>
      </c>
      <c r="H125" s="12">
        <v>-10075000</v>
      </c>
      <c r="I125" s="12">
        <v>16837123</v>
      </c>
      <c r="J125" s="1">
        <v>0</v>
      </c>
      <c r="K125" s="12">
        <v>3876947</v>
      </c>
      <c r="L125" s="1">
        <v>0</v>
      </c>
      <c r="M125" s="12">
        <v>20714070</v>
      </c>
      <c r="N125" s="1">
        <v>0</v>
      </c>
      <c r="O125" s="12">
        <v>10639070</v>
      </c>
      <c r="P125" s="12">
        <v>14170044</v>
      </c>
      <c r="Q125" s="13">
        <f t="shared" si="1"/>
        <v>-3530974</v>
      </c>
    </row>
    <row r="126" spans="1:17" hidden="1" outlineLevel="1" x14ac:dyDescent="0.25">
      <c r="A126" s="1">
        <v>104</v>
      </c>
      <c r="B126" s="1">
        <v>11</v>
      </c>
      <c r="C126" s="1">
        <v>41</v>
      </c>
      <c r="D126" s="1" t="s">
        <v>123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2">
        <v>31362956</v>
      </c>
      <c r="L126" s="1">
        <v>0</v>
      </c>
      <c r="M126" s="12">
        <v>31362956</v>
      </c>
      <c r="N126" s="1">
        <v>0</v>
      </c>
      <c r="O126" s="12">
        <v>31362956</v>
      </c>
      <c r="P126" s="12">
        <v>31620000</v>
      </c>
      <c r="Q126" s="13">
        <f t="shared" si="1"/>
        <v>-257044</v>
      </c>
    </row>
    <row r="127" spans="1:17" hidden="1" outlineLevel="1" x14ac:dyDescent="0.25">
      <c r="A127" s="1">
        <v>105</v>
      </c>
      <c r="B127" s="1">
        <v>11</v>
      </c>
      <c r="C127" s="1">
        <v>43</v>
      </c>
      <c r="D127" s="1" t="s">
        <v>124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2">
        <v>4174765</v>
      </c>
      <c r="L127" s="1">
        <v>0</v>
      </c>
      <c r="M127" s="12">
        <v>4174765</v>
      </c>
      <c r="N127" s="1">
        <v>0</v>
      </c>
      <c r="O127" s="12">
        <v>4174765</v>
      </c>
      <c r="P127" s="12">
        <v>8790000</v>
      </c>
      <c r="Q127" s="13">
        <f t="shared" si="1"/>
        <v>-4615235</v>
      </c>
    </row>
    <row r="128" spans="1:17" hidden="1" outlineLevel="1" x14ac:dyDescent="0.25">
      <c r="A128" s="1">
        <v>106</v>
      </c>
      <c r="B128" s="1">
        <v>11</v>
      </c>
      <c r="C128" s="1">
        <v>44</v>
      </c>
      <c r="D128" s="1" t="s">
        <v>125</v>
      </c>
      <c r="E128" s="1">
        <v>0</v>
      </c>
      <c r="F128" s="1">
        <v>0</v>
      </c>
      <c r="G128" s="12">
        <v>-177500</v>
      </c>
      <c r="H128" s="12">
        <v>-177500</v>
      </c>
      <c r="I128" s="1">
        <v>0</v>
      </c>
      <c r="J128" s="1">
        <v>0</v>
      </c>
      <c r="K128" s="12">
        <v>265880</v>
      </c>
      <c r="L128" s="1">
        <v>0</v>
      </c>
      <c r="M128" s="12">
        <v>265880</v>
      </c>
      <c r="N128" s="1">
        <v>0</v>
      </c>
      <c r="O128" s="12">
        <v>88380</v>
      </c>
      <c r="P128" s="1">
        <v>0</v>
      </c>
      <c r="Q128" s="13">
        <f t="shared" si="1"/>
        <v>88380</v>
      </c>
    </row>
    <row r="129" spans="1:17" hidden="1" outlineLevel="1" x14ac:dyDescent="0.25">
      <c r="A129" s="1">
        <v>107</v>
      </c>
      <c r="B129" s="1">
        <v>11</v>
      </c>
      <c r="C129" s="1">
        <v>61</v>
      </c>
      <c r="D129" s="1" t="s">
        <v>126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2">
        <v>1473951</v>
      </c>
      <c r="L129" s="1">
        <v>0</v>
      </c>
      <c r="M129" s="12">
        <v>1473951</v>
      </c>
      <c r="N129" s="1">
        <v>0</v>
      </c>
      <c r="O129" s="12">
        <v>1473951</v>
      </c>
      <c r="P129" s="12">
        <v>-50000</v>
      </c>
      <c r="Q129" s="13">
        <f t="shared" si="1"/>
        <v>1523951</v>
      </c>
    </row>
    <row r="130" spans="1:17" hidden="1" outlineLevel="1" x14ac:dyDescent="0.25">
      <c r="A130" s="1">
        <v>108</v>
      </c>
      <c r="B130" s="1">
        <v>11</v>
      </c>
      <c r="C130" s="1">
        <v>71</v>
      </c>
      <c r="D130" s="1" t="s">
        <v>127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2">
        <v>725583</v>
      </c>
      <c r="L130" s="1">
        <v>0</v>
      </c>
      <c r="M130" s="12">
        <v>725583</v>
      </c>
      <c r="N130" s="1">
        <v>0</v>
      </c>
      <c r="O130" s="12">
        <v>725583</v>
      </c>
      <c r="P130" s="12">
        <v>150000</v>
      </c>
      <c r="Q130" s="13">
        <f t="shared" si="1"/>
        <v>575583</v>
      </c>
    </row>
    <row r="131" spans="1:17" hidden="1" outlineLevel="1" x14ac:dyDescent="0.25">
      <c r="A131" s="1">
        <v>109</v>
      </c>
      <c r="B131" s="1">
        <v>11</v>
      </c>
      <c r="C131" s="1">
        <v>81</v>
      </c>
      <c r="D131" s="1" t="s">
        <v>128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2">
        <v>350000</v>
      </c>
      <c r="Q131" s="13">
        <f t="shared" si="1"/>
        <v>-350000</v>
      </c>
    </row>
    <row r="132" spans="1:17" s="2" customFormat="1" collapsed="1" x14ac:dyDescent="0.25">
      <c r="A132" s="2">
        <v>11</v>
      </c>
      <c r="B132" s="2">
        <v>13</v>
      </c>
      <c r="D132" s="2" t="s">
        <v>129</v>
      </c>
      <c r="E132" s="2">
        <v>0</v>
      </c>
      <c r="F132" s="2">
        <v>0</v>
      </c>
      <c r="G132" s="2">
        <v>0</v>
      </c>
      <c r="H132" s="2">
        <v>0</v>
      </c>
      <c r="I132" s="13">
        <v>1255295</v>
      </c>
      <c r="J132" s="2">
        <v>0</v>
      </c>
      <c r="K132" s="13">
        <v>4439887</v>
      </c>
      <c r="L132" s="2">
        <v>0</v>
      </c>
      <c r="M132" s="13">
        <v>5695182</v>
      </c>
      <c r="N132" s="2">
        <v>0</v>
      </c>
      <c r="O132" s="13">
        <v>5695182</v>
      </c>
      <c r="P132" s="13">
        <v>6057497</v>
      </c>
      <c r="Q132" s="13">
        <f t="shared" si="1"/>
        <v>-362315</v>
      </c>
    </row>
    <row r="133" spans="1:17" hidden="1" outlineLevel="1" x14ac:dyDescent="0.25">
      <c r="A133" s="1">
        <v>111</v>
      </c>
      <c r="B133" s="1">
        <v>13</v>
      </c>
      <c r="C133" s="1">
        <v>1</v>
      </c>
      <c r="D133" s="1" t="s">
        <v>130</v>
      </c>
      <c r="E133" s="1">
        <v>0</v>
      </c>
      <c r="F133" s="1">
        <v>0</v>
      </c>
      <c r="G133" s="1">
        <v>0</v>
      </c>
      <c r="H133" s="1">
        <v>0</v>
      </c>
      <c r="I133" s="12">
        <v>1255295</v>
      </c>
      <c r="J133" s="1">
        <v>0</v>
      </c>
      <c r="K133" s="12">
        <v>3995730</v>
      </c>
      <c r="L133" s="1">
        <v>0</v>
      </c>
      <c r="M133" s="12">
        <v>5251025</v>
      </c>
      <c r="N133" s="1">
        <v>0</v>
      </c>
      <c r="O133" s="12">
        <v>5251025</v>
      </c>
      <c r="P133" s="12">
        <v>5477497</v>
      </c>
      <c r="Q133" s="13">
        <f t="shared" ref="Q133:Q196" si="2">O133-P133</f>
        <v>-226472</v>
      </c>
    </row>
    <row r="134" spans="1:17" hidden="1" outlineLevel="1" x14ac:dyDescent="0.25">
      <c r="A134" s="1">
        <v>112</v>
      </c>
      <c r="B134" s="1">
        <v>13</v>
      </c>
      <c r="C134" s="1">
        <v>21</v>
      </c>
      <c r="D134" s="1" t="s">
        <v>131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2">
        <v>444157</v>
      </c>
      <c r="L134" s="1">
        <v>0</v>
      </c>
      <c r="M134" s="12">
        <v>444157</v>
      </c>
      <c r="N134" s="1">
        <v>0</v>
      </c>
      <c r="O134" s="12">
        <v>444157</v>
      </c>
      <c r="P134" s="12">
        <v>580000</v>
      </c>
      <c r="Q134" s="13">
        <f t="shared" si="2"/>
        <v>-135843</v>
      </c>
    </row>
    <row r="135" spans="1:17" s="2" customFormat="1" collapsed="1" x14ac:dyDescent="0.25">
      <c r="A135" s="2">
        <v>12</v>
      </c>
      <c r="B135" s="2">
        <v>21</v>
      </c>
      <c r="D135" s="2" t="s">
        <v>132</v>
      </c>
      <c r="E135" s="2">
        <v>0</v>
      </c>
      <c r="F135" s="2">
        <v>0</v>
      </c>
      <c r="G135" s="13">
        <v>-50169302</v>
      </c>
      <c r="H135" s="13">
        <v>-50169302</v>
      </c>
      <c r="I135" s="13">
        <v>170576157</v>
      </c>
      <c r="J135" s="13">
        <v>76681503</v>
      </c>
      <c r="K135" s="13">
        <v>103058734</v>
      </c>
      <c r="L135" s="2">
        <v>0</v>
      </c>
      <c r="M135" s="13">
        <v>350316394</v>
      </c>
      <c r="N135" s="2">
        <v>0</v>
      </c>
      <c r="O135" s="13">
        <v>300147092</v>
      </c>
      <c r="P135" s="13">
        <v>291450666</v>
      </c>
      <c r="Q135" s="13">
        <f t="shared" si="2"/>
        <v>8696426</v>
      </c>
    </row>
    <row r="136" spans="1:17" hidden="1" outlineLevel="1" x14ac:dyDescent="0.25">
      <c r="A136" s="1">
        <v>121</v>
      </c>
      <c r="B136" s="1">
        <v>21</v>
      </c>
      <c r="C136" s="1">
        <v>1</v>
      </c>
      <c r="D136" s="1" t="s">
        <v>133</v>
      </c>
      <c r="E136" s="1">
        <v>0</v>
      </c>
      <c r="F136" s="1">
        <v>0</v>
      </c>
      <c r="G136" s="1">
        <v>0</v>
      </c>
      <c r="H136" s="1">
        <v>0</v>
      </c>
      <c r="I136" s="12">
        <v>19493569</v>
      </c>
      <c r="J136" s="1">
        <v>0</v>
      </c>
      <c r="K136" s="12">
        <v>1677908</v>
      </c>
      <c r="L136" s="1">
        <v>0</v>
      </c>
      <c r="M136" s="12">
        <v>21171477</v>
      </c>
      <c r="N136" s="1">
        <v>0</v>
      </c>
      <c r="O136" s="12">
        <v>21171477</v>
      </c>
      <c r="P136" s="12">
        <v>21037786</v>
      </c>
      <c r="Q136" s="13">
        <f t="shared" si="2"/>
        <v>133691</v>
      </c>
    </row>
    <row r="137" spans="1:17" hidden="1" outlineLevel="1" x14ac:dyDescent="0.25">
      <c r="A137" s="1">
        <v>122</v>
      </c>
      <c r="B137" s="1">
        <v>21</v>
      </c>
      <c r="C137" s="1">
        <v>3</v>
      </c>
      <c r="D137" s="1" t="s">
        <v>134</v>
      </c>
      <c r="E137" s="1">
        <v>0</v>
      </c>
      <c r="F137" s="1">
        <v>0</v>
      </c>
      <c r="G137" s="1">
        <v>0</v>
      </c>
      <c r="H137" s="1">
        <v>0</v>
      </c>
      <c r="I137" s="12">
        <v>9643020</v>
      </c>
      <c r="J137" s="1">
        <v>0</v>
      </c>
      <c r="K137" s="12">
        <v>192348</v>
      </c>
      <c r="L137" s="1">
        <v>0</v>
      </c>
      <c r="M137" s="12">
        <v>9835368</v>
      </c>
      <c r="N137" s="1">
        <v>0</v>
      </c>
      <c r="O137" s="12">
        <v>9835368</v>
      </c>
      <c r="P137" s="12">
        <v>9622815</v>
      </c>
      <c r="Q137" s="13">
        <f t="shared" si="2"/>
        <v>212553</v>
      </c>
    </row>
    <row r="138" spans="1:17" hidden="1" outlineLevel="1" x14ac:dyDescent="0.25">
      <c r="A138" s="1">
        <v>123</v>
      </c>
      <c r="B138" s="1">
        <v>21</v>
      </c>
      <c r="C138" s="1">
        <v>4</v>
      </c>
      <c r="D138" s="1" t="s">
        <v>135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3">
        <f t="shared" si="2"/>
        <v>0</v>
      </c>
    </row>
    <row r="139" spans="1:17" hidden="1" outlineLevel="1" x14ac:dyDescent="0.25">
      <c r="A139" s="1">
        <v>124</v>
      </c>
      <c r="B139" s="1">
        <v>21</v>
      </c>
      <c r="C139" s="1">
        <v>7</v>
      </c>
      <c r="D139" s="1" t="s">
        <v>136</v>
      </c>
      <c r="E139" s="1">
        <v>0</v>
      </c>
      <c r="F139" s="1">
        <v>0</v>
      </c>
      <c r="G139" s="12">
        <v>-1696500</v>
      </c>
      <c r="H139" s="12">
        <v>-1696500</v>
      </c>
      <c r="I139" s="1">
        <v>0</v>
      </c>
      <c r="J139" s="1">
        <v>0</v>
      </c>
      <c r="K139" s="12">
        <v>4618053</v>
      </c>
      <c r="L139" s="1">
        <v>0</v>
      </c>
      <c r="M139" s="12">
        <v>4618053</v>
      </c>
      <c r="N139" s="1">
        <v>0</v>
      </c>
      <c r="O139" s="12">
        <v>2921553</v>
      </c>
      <c r="P139" s="12">
        <v>2721250</v>
      </c>
      <c r="Q139" s="13">
        <f t="shared" si="2"/>
        <v>200303</v>
      </c>
    </row>
    <row r="140" spans="1:17" hidden="1" outlineLevel="1" x14ac:dyDescent="0.25">
      <c r="A140" s="1">
        <v>125</v>
      </c>
      <c r="B140" s="1">
        <v>21</v>
      </c>
      <c r="C140" s="1">
        <v>11</v>
      </c>
      <c r="D140" s="1" t="s">
        <v>137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3">
        <f t="shared" si="2"/>
        <v>0</v>
      </c>
    </row>
    <row r="141" spans="1:17" hidden="1" outlineLevel="1" x14ac:dyDescent="0.25">
      <c r="A141" s="1">
        <v>126</v>
      </c>
      <c r="B141" s="1">
        <v>21</v>
      </c>
      <c r="C141" s="1">
        <v>41</v>
      </c>
      <c r="D141" s="1" t="s">
        <v>138</v>
      </c>
      <c r="E141" s="1">
        <v>0</v>
      </c>
      <c r="F141" s="1">
        <v>0</v>
      </c>
      <c r="G141" s="12">
        <v>-44562805</v>
      </c>
      <c r="H141" s="12">
        <v>-44562805</v>
      </c>
      <c r="I141" s="12">
        <v>51647245</v>
      </c>
      <c r="J141" s="1">
        <v>0</v>
      </c>
      <c r="K141" s="12">
        <v>61849421</v>
      </c>
      <c r="L141" s="1">
        <v>0</v>
      </c>
      <c r="M141" s="12">
        <v>113496666</v>
      </c>
      <c r="N141" s="1">
        <v>0</v>
      </c>
      <c r="O141" s="12">
        <v>68933861</v>
      </c>
      <c r="P141" s="12">
        <v>73862800</v>
      </c>
      <c r="Q141" s="13">
        <f t="shared" si="2"/>
        <v>-4928939</v>
      </c>
    </row>
    <row r="142" spans="1:17" hidden="1" outlineLevel="1" x14ac:dyDescent="0.25">
      <c r="A142" s="1">
        <v>127</v>
      </c>
      <c r="B142" s="1">
        <v>21</v>
      </c>
      <c r="C142" s="1">
        <v>42</v>
      </c>
      <c r="D142" s="1" t="s">
        <v>139</v>
      </c>
      <c r="E142" s="1">
        <v>0</v>
      </c>
      <c r="F142" s="1">
        <v>0</v>
      </c>
      <c r="G142" s="12">
        <v>-1555000</v>
      </c>
      <c r="H142" s="12">
        <v>-1555000</v>
      </c>
      <c r="I142" s="12">
        <v>31497516</v>
      </c>
      <c r="J142" s="1">
        <v>0</v>
      </c>
      <c r="K142" s="12">
        <v>5807547</v>
      </c>
      <c r="L142" s="1">
        <v>0</v>
      </c>
      <c r="M142" s="12">
        <v>37305063</v>
      </c>
      <c r="N142" s="1">
        <v>0</v>
      </c>
      <c r="O142" s="12">
        <v>35750063</v>
      </c>
      <c r="P142" s="12">
        <v>38105598</v>
      </c>
      <c r="Q142" s="13">
        <f t="shared" si="2"/>
        <v>-2355535</v>
      </c>
    </row>
    <row r="143" spans="1:17" hidden="1" outlineLevel="1" x14ac:dyDescent="0.25">
      <c r="A143" s="1">
        <v>128</v>
      </c>
      <c r="B143" s="1">
        <v>21</v>
      </c>
      <c r="C143" s="1">
        <v>43</v>
      </c>
      <c r="D143" s="1" t="s">
        <v>140</v>
      </c>
      <c r="E143" s="1">
        <v>0</v>
      </c>
      <c r="F143" s="1">
        <v>0</v>
      </c>
      <c r="G143" s="12">
        <v>-2354997</v>
      </c>
      <c r="H143" s="12">
        <v>-2354997</v>
      </c>
      <c r="I143" s="12">
        <v>49032006</v>
      </c>
      <c r="J143" s="1">
        <v>0</v>
      </c>
      <c r="K143" s="12">
        <v>10337937</v>
      </c>
      <c r="L143" s="1">
        <v>0</v>
      </c>
      <c r="M143" s="12">
        <v>59369943</v>
      </c>
      <c r="N143" s="1">
        <v>0</v>
      </c>
      <c r="O143" s="12">
        <v>57014946</v>
      </c>
      <c r="P143" s="12">
        <v>43825914</v>
      </c>
      <c r="Q143" s="13">
        <f t="shared" si="2"/>
        <v>13189032</v>
      </c>
    </row>
    <row r="144" spans="1:17" hidden="1" outlineLevel="1" x14ac:dyDescent="0.25">
      <c r="A144" s="1">
        <v>129</v>
      </c>
      <c r="B144" s="1">
        <v>21</v>
      </c>
      <c r="C144" s="1">
        <v>51</v>
      </c>
      <c r="D144" s="1" t="s">
        <v>141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2">
        <v>90000</v>
      </c>
      <c r="Q144" s="13">
        <f t="shared" si="2"/>
        <v>-90000</v>
      </c>
    </row>
    <row r="145" spans="1:17" hidden="1" outlineLevel="1" x14ac:dyDescent="0.25">
      <c r="A145" s="1">
        <v>1210</v>
      </c>
      <c r="B145" s="1">
        <v>21</v>
      </c>
      <c r="C145" s="1">
        <v>52</v>
      </c>
      <c r="D145" s="1" t="s">
        <v>142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2">
        <v>255000</v>
      </c>
      <c r="Q145" s="13">
        <f t="shared" si="2"/>
        <v>-255000</v>
      </c>
    </row>
    <row r="146" spans="1:17" hidden="1" outlineLevel="1" x14ac:dyDescent="0.25">
      <c r="A146" s="1">
        <v>1211</v>
      </c>
      <c r="B146" s="1">
        <v>21</v>
      </c>
      <c r="C146" s="1">
        <v>53</v>
      </c>
      <c r="D146" s="1" t="s">
        <v>143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3">
        <f t="shared" si="2"/>
        <v>0</v>
      </c>
    </row>
    <row r="147" spans="1:17" hidden="1" outlineLevel="1" x14ac:dyDescent="0.25">
      <c r="A147" s="1">
        <v>1212</v>
      </c>
      <c r="B147" s="1">
        <v>21</v>
      </c>
      <c r="C147" s="1">
        <v>61</v>
      </c>
      <c r="D147" s="1" t="s">
        <v>144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2">
        <v>1046966</v>
      </c>
      <c r="L147" s="1">
        <v>0</v>
      </c>
      <c r="M147" s="12">
        <v>1046966</v>
      </c>
      <c r="N147" s="1">
        <v>0</v>
      </c>
      <c r="O147" s="12">
        <v>1046966</v>
      </c>
      <c r="P147" s="12">
        <v>880000</v>
      </c>
      <c r="Q147" s="13">
        <f t="shared" si="2"/>
        <v>166966</v>
      </c>
    </row>
    <row r="148" spans="1:17" hidden="1" outlineLevel="1" x14ac:dyDescent="0.25">
      <c r="A148" s="1">
        <v>1213</v>
      </c>
      <c r="B148" s="1">
        <v>21</v>
      </c>
      <c r="C148" s="1">
        <v>63</v>
      </c>
      <c r="D148" s="1" t="s">
        <v>145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2">
        <v>76681503</v>
      </c>
      <c r="K148" s="1">
        <v>0</v>
      </c>
      <c r="L148" s="1">
        <v>0</v>
      </c>
      <c r="M148" s="12">
        <v>76681503</v>
      </c>
      <c r="N148" s="1">
        <v>0</v>
      </c>
      <c r="O148" s="12">
        <v>76681503</v>
      </c>
      <c r="P148" s="12">
        <v>76681503</v>
      </c>
      <c r="Q148" s="13">
        <f t="shared" si="2"/>
        <v>0</v>
      </c>
    </row>
    <row r="149" spans="1:17" hidden="1" outlineLevel="1" x14ac:dyDescent="0.25">
      <c r="A149" s="1">
        <v>1214</v>
      </c>
      <c r="B149" s="1">
        <v>21</v>
      </c>
      <c r="C149" s="1">
        <v>64</v>
      </c>
      <c r="D149" s="1" t="s">
        <v>146</v>
      </c>
      <c r="E149" s="1">
        <v>0</v>
      </c>
      <c r="F149" s="1">
        <v>0</v>
      </c>
      <c r="G149" s="1">
        <v>0</v>
      </c>
      <c r="H149" s="1">
        <v>0</v>
      </c>
      <c r="I149" s="12">
        <v>9750001</v>
      </c>
      <c r="J149" s="1">
        <v>0</v>
      </c>
      <c r="K149" s="1">
        <v>0</v>
      </c>
      <c r="L149" s="1">
        <v>0</v>
      </c>
      <c r="M149" s="12">
        <v>9750001</v>
      </c>
      <c r="N149" s="1">
        <v>0</v>
      </c>
      <c r="O149" s="12">
        <v>9750001</v>
      </c>
      <c r="P149" s="12">
        <v>9750001</v>
      </c>
      <c r="Q149" s="13">
        <f t="shared" si="2"/>
        <v>0</v>
      </c>
    </row>
    <row r="150" spans="1:17" hidden="1" outlineLevel="1" x14ac:dyDescent="0.25">
      <c r="A150" s="1">
        <v>1215</v>
      </c>
      <c r="B150" s="1">
        <v>21</v>
      </c>
      <c r="C150" s="1">
        <v>65</v>
      </c>
      <c r="D150" s="1" t="s">
        <v>147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2">
        <v>16110524</v>
      </c>
      <c r="L150" s="1">
        <v>0</v>
      </c>
      <c r="M150" s="12">
        <v>16110524</v>
      </c>
      <c r="N150" s="1">
        <v>0</v>
      </c>
      <c r="O150" s="12">
        <v>16110524</v>
      </c>
      <c r="P150" s="12">
        <v>15564000</v>
      </c>
      <c r="Q150" s="13">
        <f t="shared" si="2"/>
        <v>546524</v>
      </c>
    </row>
    <row r="151" spans="1:17" hidden="1" outlineLevel="1" x14ac:dyDescent="0.25">
      <c r="A151" s="1">
        <v>1216</v>
      </c>
      <c r="B151" s="1">
        <v>21</v>
      </c>
      <c r="C151" s="1">
        <v>71</v>
      </c>
      <c r="D151" s="1" t="s">
        <v>148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558830</v>
      </c>
      <c r="L151" s="1">
        <v>0</v>
      </c>
      <c r="M151" s="12">
        <v>558830</v>
      </c>
      <c r="N151" s="1">
        <v>0</v>
      </c>
      <c r="O151" s="12">
        <v>558830</v>
      </c>
      <c r="P151" s="12">
        <v>1015000</v>
      </c>
      <c r="Q151" s="13">
        <f t="shared" si="2"/>
        <v>-456170</v>
      </c>
    </row>
    <row r="152" spans="1:17" hidden="1" outlineLevel="1" x14ac:dyDescent="0.25">
      <c r="A152" s="1">
        <v>1217</v>
      </c>
      <c r="B152" s="1">
        <v>21</v>
      </c>
      <c r="C152" s="1">
        <v>75</v>
      </c>
      <c r="D152" s="1" t="s">
        <v>149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372000</v>
      </c>
      <c r="L152" s="1">
        <v>0</v>
      </c>
      <c r="M152" s="12">
        <v>372000</v>
      </c>
      <c r="N152" s="1">
        <v>0</v>
      </c>
      <c r="O152" s="12">
        <v>372000</v>
      </c>
      <c r="P152" s="12">
        <v>430000</v>
      </c>
      <c r="Q152" s="13">
        <f t="shared" si="2"/>
        <v>-58000</v>
      </c>
    </row>
    <row r="153" spans="1:17" hidden="1" outlineLevel="1" x14ac:dyDescent="0.25">
      <c r="A153" s="1">
        <v>1218</v>
      </c>
      <c r="B153" s="1">
        <v>21</v>
      </c>
      <c r="C153" s="1">
        <v>81</v>
      </c>
      <c r="D153" s="1" t="s">
        <v>37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2">
        <v>109000</v>
      </c>
      <c r="Q153" s="13">
        <f t="shared" si="2"/>
        <v>-109000</v>
      </c>
    </row>
    <row r="154" spans="1:17" hidden="1" outlineLevel="1" x14ac:dyDescent="0.25">
      <c r="A154" s="1">
        <v>1219</v>
      </c>
      <c r="B154" s="1">
        <v>21</v>
      </c>
      <c r="C154" s="1">
        <v>82</v>
      </c>
      <c r="D154" s="1" t="s">
        <v>150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3">
        <f t="shared" si="2"/>
        <v>0</v>
      </c>
    </row>
    <row r="155" spans="1:17" s="2" customFormat="1" collapsed="1" x14ac:dyDescent="0.25">
      <c r="A155" s="2">
        <v>13</v>
      </c>
      <c r="B155" s="2">
        <v>28</v>
      </c>
      <c r="D155" s="2" t="s">
        <v>151</v>
      </c>
      <c r="E155" s="2">
        <v>0</v>
      </c>
      <c r="F155" s="2">
        <v>0</v>
      </c>
      <c r="G155" s="13">
        <v>-553920</v>
      </c>
      <c r="H155" s="13">
        <v>-553920</v>
      </c>
      <c r="I155" s="2">
        <v>0</v>
      </c>
      <c r="J155" s="2">
        <v>0</v>
      </c>
      <c r="K155" s="13">
        <v>415379</v>
      </c>
      <c r="L155" s="2">
        <v>0</v>
      </c>
      <c r="M155" s="13">
        <v>415379</v>
      </c>
      <c r="N155" s="13">
        <v>-327231929</v>
      </c>
      <c r="O155" s="13">
        <v>-327370470</v>
      </c>
      <c r="P155" s="13">
        <v>-319262599</v>
      </c>
      <c r="Q155" s="13">
        <f t="shared" si="2"/>
        <v>-8107871</v>
      </c>
    </row>
    <row r="156" spans="1:17" hidden="1" outlineLevel="1" x14ac:dyDescent="0.25">
      <c r="A156" s="1">
        <v>131</v>
      </c>
      <c r="B156" s="1">
        <v>28</v>
      </c>
      <c r="C156" s="1">
        <v>1</v>
      </c>
      <c r="D156" s="1" t="s">
        <v>152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2">
        <v>2000</v>
      </c>
      <c r="L156" s="1">
        <v>0</v>
      </c>
      <c r="M156" s="12">
        <v>2000</v>
      </c>
      <c r="N156" s="12">
        <v>-13759408</v>
      </c>
      <c r="O156" s="12">
        <v>-13757408</v>
      </c>
      <c r="P156" s="12">
        <v>-12150000</v>
      </c>
      <c r="Q156" s="13">
        <f t="shared" si="2"/>
        <v>-1607408</v>
      </c>
    </row>
    <row r="157" spans="1:17" hidden="1" outlineLevel="1" x14ac:dyDescent="0.25">
      <c r="A157" s="1">
        <v>132</v>
      </c>
      <c r="B157" s="1">
        <v>28</v>
      </c>
      <c r="C157" s="1">
        <v>2</v>
      </c>
      <c r="D157" s="1" t="s">
        <v>153</v>
      </c>
      <c r="E157" s="1">
        <v>0</v>
      </c>
      <c r="F157" s="1">
        <v>0</v>
      </c>
      <c r="G157" s="12">
        <v>-553920</v>
      </c>
      <c r="H157" s="12">
        <v>-553920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2">
        <v>-12123747</v>
      </c>
      <c r="O157" s="12">
        <v>-12677667</v>
      </c>
      <c r="P157" s="12">
        <v>-17723747</v>
      </c>
      <c r="Q157" s="13">
        <f t="shared" si="2"/>
        <v>5046080</v>
      </c>
    </row>
    <row r="158" spans="1:17" hidden="1" outlineLevel="1" x14ac:dyDescent="0.25">
      <c r="A158" s="1">
        <v>133</v>
      </c>
      <c r="B158" s="1">
        <v>28</v>
      </c>
      <c r="C158" s="1">
        <v>3</v>
      </c>
      <c r="D158" s="1" t="s">
        <v>154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2">
        <v>-307370662</v>
      </c>
      <c r="O158" s="12">
        <v>-307370662</v>
      </c>
      <c r="P158" s="12">
        <v>-298083852</v>
      </c>
      <c r="Q158" s="13">
        <f t="shared" si="2"/>
        <v>-9286810</v>
      </c>
    </row>
    <row r="159" spans="1:17" hidden="1" outlineLevel="1" x14ac:dyDescent="0.25">
      <c r="A159" s="1">
        <v>134</v>
      </c>
      <c r="B159" s="1">
        <v>28</v>
      </c>
      <c r="C159" s="1">
        <v>11</v>
      </c>
      <c r="D159" s="1" t="s">
        <v>155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413379</v>
      </c>
      <c r="L159" s="1">
        <v>0</v>
      </c>
      <c r="M159" s="12">
        <v>413379</v>
      </c>
      <c r="N159" s="12">
        <v>6021888</v>
      </c>
      <c r="O159" s="12">
        <v>6435267</v>
      </c>
      <c r="P159" s="12">
        <v>8695000</v>
      </c>
      <c r="Q159" s="13">
        <f t="shared" si="2"/>
        <v>-2259733</v>
      </c>
    </row>
    <row r="160" spans="1:17" s="2" customFormat="1" collapsed="1" x14ac:dyDescent="0.25">
      <c r="A160" s="2">
        <v>14</v>
      </c>
      <c r="B160" s="2">
        <v>31</v>
      </c>
      <c r="D160" s="2" t="s">
        <v>156</v>
      </c>
      <c r="E160" s="2">
        <v>0</v>
      </c>
      <c r="F160" s="2">
        <v>0</v>
      </c>
      <c r="G160" s="13">
        <v>-620498050</v>
      </c>
      <c r="H160" s="13">
        <v>-620498050</v>
      </c>
      <c r="I160" s="13">
        <v>13003250</v>
      </c>
      <c r="J160" s="2">
        <v>0</v>
      </c>
      <c r="K160" s="13">
        <v>223873775</v>
      </c>
      <c r="L160" s="13">
        <v>178462495</v>
      </c>
      <c r="M160" s="13">
        <v>415339520</v>
      </c>
      <c r="N160" s="13">
        <v>621550428</v>
      </c>
      <c r="O160" s="13">
        <v>416391898</v>
      </c>
      <c r="P160" s="13">
        <v>383281662</v>
      </c>
      <c r="Q160" s="13">
        <f t="shared" si="2"/>
        <v>33110236</v>
      </c>
    </row>
    <row r="161" spans="1:17" hidden="1" outlineLevel="1" x14ac:dyDescent="0.25">
      <c r="A161" s="1">
        <v>141</v>
      </c>
      <c r="B161" s="1">
        <v>31</v>
      </c>
      <c r="C161" s="1">
        <v>1</v>
      </c>
      <c r="D161" s="1" t="s">
        <v>157</v>
      </c>
      <c r="E161" s="1">
        <v>0</v>
      </c>
      <c r="F161" s="1">
        <v>0</v>
      </c>
      <c r="G161" s="12">
        <v>-17172894</v>
      </c>
      <c r="H161" s="12">
        <v>-17172894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2">
        <v>-17172894</v>
      </c>
      <c r="P161" s="12">
        <v>-30000000</v>
      </c>
      <c r="Q161" s="13">
        <f t="shared" si="2"/>
        <v>12827106</v>
      </c>
    </row>
    <row r="162" spans="1:17" hidden="1" outlineLevel="1" x14ac:dyDescent="0.25">
      <c r="A162" s="1">
        <v>142</v>
      </c>
      <c r="B162" s="1">
        <v>31</v>
      </c>
      <c r="C162" s="1">
        <v>2</v>
      </c>
      <c r="D162" s="1" t="s">
        <v>158</v>
      </c>
      <c r="E162" s="1">
        <v>0</v>
      </c>
      <c r="F162" s="1">
        <v>0</v>
      </c>
      <c r="G162" s="12">
        <v>-6838151</v>
      </c>
      <c r="H162" s="12">
        <v>-6838151</v>
      </c>
      <c r="I162" s="12">
        <v>13003250</v>
      </c>
      <c r="J162" s="1">
        <v>0</v>
      </c>
      <c r="K162" s="12">
        <v>8955317</v>
      </c>
      <c r="L162" s="1">
        <v>0</v>
      </c>
      <c r="M162" s="12">
        <v>21958567</v>
      </c>
      <c r="N162" s="1">
        <v>0</v>
      </c>
      <c r="O162" s="12">
        <v>15120416</v>
      </c>
      <c r="P162" s="12">
        <v>8782527</v>
      </c>
      <c r="Q162" s="13">
        <f t="shared" si="2"/>
        <v>6337889</v>
      </c>
    </row>
    <row r="163" spans="1:17" hidden="1" outlineLevel="1" x14ac:dyDescent="0.25">
      <c r="A163" s="1">
        <v>143</v>
      </c>
      <c r="B163" s="1">
        <v>31</v>
      </c>
      <c r="C163" s="1">
        <v>7</v>
      </c>
      <c r="D163" s="1" t="s">
        <v>159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3">
        <f t="shared" si="2"/>
        <v>0</v>
      </c>
    </row>
    <row r="164" spans="1:17" hidden="1" outlineLevel="1" x14ac:dyDescent="0.25">
      <c r="A164" s="1">
        <v>144</v>
      </c>
      <c r="B164" s="1">
        <v>31</v>
      </c>
      <c r="C164" s="1">
        <v>9</v>
      </c>
      <c r="D164" s="1" t="s">
        <v>160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2">
        <v>17873703</v>
      </c>
      <c r="M164" s="12">
        <v>17873703</v>
      </c>
      <c r="N164" s="1">
        <v>0</v>
      </c>
      <c r="O164" s="12">
        <v>17873703</v>
      </c>
      <c r="P164" s="12">
        <v>17873704</v>
      </c>
      <c r="Q164" s="13">
        <f t="shared" si="2"/>
        <v>-1</v>
      </c>
    </row>
    <row r="165" spans="1:17" hidden="1" outlineLevel="1" x14ac:dyDescent="0.25">
      <c r="A165" s="1">
        <v>145</v>
      </c>
      <c r="B165" s="1">
        <v>31</v>
      </c>
      <c r="C165" s="1">
        <v>11</v>
      </c>
      <c r="D165" s="1" t="s">
        <v>50</v>
      </c>
      <c r="E165" s="1">
        <v>0</v>
      </c>
      <c r="F165" s="1">
        <v>0</v>
      </c>
      <c r="G165" s="12">
        <v>-93111858</v>
      </c>
      <c r="H165" s="12">
        <v>-93111858</v>
      </c>
      <c r="I165" s="1">
        <v>0</v>
      </c>
      <c r="J165" s="1">
        <v>0</v>
      </c>
      <c r="K165" s="12">
        <v>34398073</v>
      </c>
      <c r="L165" s="12">
        <v>14165550</v>
      </c>
      <c r="M165" s="12">
        <v>48563623</v>
      </c>
      <c r="N165" s="1">
        <v>0</v>
      </c>
      <c r="O165" s="12">
        <v>-44548235</v>
      </c>
      <c r="P165" s="12">
        <v>-51000979</v>
      </c>
      <c r="Q165" s="13">
        <f t="shared" si="2"/>
        <v>6452744</v>
      </c>
    </row>
    <row r="166" spans="1:17" hidden="1" outlineLevel="1" x14ac:dyDescent="0.25">
      <c r="A166" s="1">
        <v>146</v>
      </c>
      <c r="B166" s="1">
        <v>31</v>
      </c>
      <c r="C166" s="1">
        <v>13</v>
      </c>
      <c r="D166" s="1" t="s">
        <v>52</v>
      </c>
      <c r="E166" s="1">
        <v>0</v>
      </c>
      <c r="F166" s="1">
        <v>0</v>
      </c>
      <c r="G166" s="12">
        <v>-127226353</v>
      </c>
      <c r="H166" s="12">
        <v>-127226353</v>
      </c>
      <c r="I166" s="1">
        <v>0</v>
      </c>
      <c r="J166" s="1">
        <v>0</v>
      </c>
      <c r="K166" s="12">
        <v>37160861</v>
      </c>
      <c r="L166" s="12">
        <v>24874056</v>
      </c>
      <c r="M166" s="12">
        <v>62034917</v>
      </c>
      <c r="N166" s="1">
        <v>0</v>
      </c>
      <c r="O166" s="12">
        <v>-65191436</v>
      </c>
      <c r="P166" s="12">
        <v>-65474868</v>
      </c>
      <c r="Q166" s="13">
        <f t="shared" si="2"/>
        <v>283432</v>
      </c>
    </row>
    <row r="167" spans="1:17" hidden="1" outlineLevel="1" x14ac:dyDescent="0.25">
      <c r="A167" s="1">
        <v>147</v>
      </c>
      <c r="B167" s="1">
        <v>31</v>
      </c>
      <c r="C167" s="1">
        <v>14</v>
      </c>
      <c r="D167" s="1" t="s">
        <v>161</v>
      </c>
      <c r="E167" s="1">
        <v>0</v>
      </c>
      <c r="F167" s="1">
        <v>0</v>
      </c>
      <c r="G167" s="12">
        <v>-1913373</v>
      </c>
      <c r="H167" s="12">
        <v>-1913373</v>
      </c>
      <c r="I167" s="1">
        <v>0</v>
      </c>
      <c r="J167" s="1">
        <v>0</v>
      </c>
      <c r="K167" s="12">
        <v>290248</v>
      </c>
      <c r="L167" s="1">
        <v>0</v>
      </c>
      <c r="M167" s="12">
        <v>290248</v>
      </c>
      <c r="N167" s="1">
        <v>0</v>
      </c>
      <c r="O167" s="12">
        <v>-1623125</v>
      </c>
      <c r="P167" s="12">
        <v>-457120</v>
      </c>
      <c r="Q167" s="13">
        <f t="shared" si="2"/>
        <v>-1166005</v>
      </c>
    </row>
    <row r="168" spans="1:17" hidden="1" outlineLevel="1" x14ac:dyDescent="0.25">
      <c r="A168" s="1">
        <v>148</v>
      </c>
      <c r="B168" s="1">
        <v>31</v>
      </c>
      <c r="C168" s="1">
        <v>16</v>
      </c>
      <c r="D168" s="1" t="s">
        <v>162</v>
      </c>
      <c r="E168" s="1">
        <v>0</v>
      </c>
      <c r="F168" s="1">
        <v>0</v>
      </c>
      <c r="G168" s="12">
        <v>-5833215</v>
      </c>
      <c r="H168" s="12">
        <v>-5833215</v>
      </c>
      <c r="I168" s="1">
        <v>0</v>
      </c>
      <c r="J168" s="1">
        <v>0</v>
      </c>
      <c r="K168" s="12">
        <v>2809487</v>
      </c>
      <c r="L168" s="12">
        <v>3699585</v>
      </c>
      <c r="M168" s="12">
        <v>6509072</v>
      </c>
      <c r="N168" s="1">
        <v>0</v>
      </c>
      <c r="O168" s="12">
        <v>675857</v>
      </c>
      <c r="P168" s="12">
        <v>6629605</v>
      </c>
      <c r="Q168" s="13">
        <f t="shared" si="2"/>
        <v>-5953748</v>
      </c>
    </row>
    <row r="169" spans="1:17" hidden="1" outlineLevel="1" x14ac:dyDescent="0.25">
      <c r="A169" s="1">
        <v>149</v>
      </c>
      <c r="B169" s="1">
        <v>31</v>
      </c>
      <c r="C169" s="1">
        <v>17</v>
      </c>
      <c r="D169" s="1" t="s">
        <v>163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2">
        <v>3371219</v>
      </c>
      <c r="L169" s="12">
        <v>6978771</v>
      </c>
      <c r="M169" s="12">
        <v>10349990</v>
      </c>
      <c r="N169" s="1">
        <v>0</v>
      </c>
      <c r="O169" s="12">
        <v>10349990</v>
      </c>
      <c r="P169" s="12">
        <v>10128785</v>
      </c>
      <c r="Q169" s="13">
        <f t="shared" si="2"/>
        <v>221205</v>
      </c>
    </row>
    <row r="170" spans="1:17" hidden="1" outlineLevel="1" x14ac:dyDescent="0.25">
      <c r="A170" s="1">
        <v>1410</v>
      </c>
      <c r="B170" s="1">
        <v>31</v>
      </c>
      <c r="C170" s="1">
        <v>18</v>
      </c>
      <c r="D170" s="1" t="s">
        <v>58</v>
      </c>
      <c r="E170" s="1">
        <v>0</v>
      </c>
      <c r="F170" s="1">
        <v>0</v>
      </c>
      <c r="G170" s="12">
        <v>-13194333</v>
      </c>
      <c r="H170" s="12">
        <v>-13194333</v>
      </c>
      <c r="I170" s="1">
        <v>0</v>
      </c>
      <c r="J170" s="1">
        <v>0</v>
      </c>
      <c r="K170" s="1">
        <v>0</v>
      </c>
      <c r="L170" s="12">
        <v>2710458</v>
      </c>
      <c r="M170" s="12">
        <v>2710458</v>
      </c>
      <c r="N170" s="1">
        <v>0</v>
      </c>
      <c r="O170" s="12">
        <v>-10483875</v>
      </c>
      <c r="P170" s="12">
        <v>-10483880</v>
      </c>
      <c r="Q170" s="13">
        <f t="shared" si="2"/>
        <v>5</v>
      </c>
    </row>
    <row r="171" spans="1:17" hidden="1" outlineLevel="1" x14ac:dyDescent="0.25">
      <c r="A171" s="1">
        <v>1411</v>
      </c>
      <c r="B171" s="1">
        <v>31</v>
      </c>
      <c r="C171" s="1">
        <v>19</v>
      </c>
      <c r="D171" s="1" t="s">
        <v>164</v>
      </c>
      <c r="E171" s="1">
        <v>0</v>
      </c>
      <c r="F171" s="1">
        <v>0</v>
      </c>
      <c r="G171" s="12">
        <v>-61504722</v>
      </c>
      <c r="H171" s="12">
        <v>-61504722</v>
      </c>
      <c r="I171" s="1">
        <v>0</v>
      </c>
      <c r="J171" s="1">
        <v>0</v>
      </c>
      <c r="K171" s="12">
        <v>21867414</v>
      </c>
      <c r="L171" s="12">
        <v>18983214</v>
      </c>
      <c r="M171" s="12">
        <v>40850628</v>
      </c>
      <c r="N171" s="1">
        <v>0</v>
      </c>
      <c r="O171" s="12">
        <v>-20654094</v>
      </c>
      <c r="P171" s="12">
        <v>-27443721</v>
      </c>
      <c r="Q171" s="13">
        <f t="shared" si="2"/>
        <v>6789627</v>
      </c>
    </row>
    <row r="172" spans="1:17" hidden="1" outlineLevel="1" x14ac:dyDescent="0.25">
      <c r="A172" s="1">
        <v>1412</v>
      </c>
      <c r="B172" s="1">
        <v>31</v>
      </c>
      <c r="C172" s="1">
        <v>20</v>
      </c>
      <c r="D172" s="1" t="s">
        <v>59</v>
      </c>
      <c r="E172" s="1">
        <v>0</v>
      </c>
      <c r="F172" s="1">
        <v>0</v>
      </c>
      <c r="G172" s="12">
        <v>-12375000</v>
      </c>
      <c r="H172" s="12">
        <v>-12375000</v>
      </c>
      <c r="I172" s="1">
        <v>0</v>
      </c>
      <c r="J172" s="1">
        <v>0</v>
      </c>
      <c r="K172" s="1">
        <v>0</v>
      </c>
      <c r="L172" s="12">
        <v>9781146</v>
      </c>
      <c r="M172" s="12">
        <v>9781146</v>
      </c>
      <c r="N172" s="1">
        <v>0</v>
      </c>
      <c r="O172" s="12">
        <v>-2593854</v>
      </c>
      <c r="P172" s="12">
        <v>-2708428</v>
      </c>
      <c r="Q172" s="13">
        <f t="shared" si="2"/>
        <v>114574</v>
      </c>
    </row>
    <row r="173" spans="1:17" hidden="1" outlineLevel="1" x14ac:dyDescent="0.25">
      <c r="A173" s="1">
        <v>1413</v>
      </c>
      <c r="B173" s="1">
        <v>31</v>
      </c>
      <c r="C173" s="1">
        <v>21</v>
      </c>
      <c r="D173" s="1" t="s">
        <v>165</v>
      </c>
      <c r="E173" s="1">
        <v>0</v>
      </c>
      <c r="F173" s="1">
        <v>0</v>
      </c>
      <c r="G173" s="12">
        <v>-80528787</v>
      </c>
      <c r="H173" s="12">
        <v>-80528787</v>
      </c>
      <c r="I173" s="1">
        <v>0</v>
      </c>
      <c r="J173" s="1">
        <v>0</v>
      </c>
      <c r="K173" s="12">
        <v>30821399</v>
      </c>
      <c r="L173" s="12">
        <v>20772936</v>
      </c>
      <c r="M173" s="12">
        <v>51594335</v>
      </c>
      <c r="N173" s="1">
        <v>0</v>
      </c>
      <c r="O173" s="12">
        <v>-28934452</v>
      </c>
      <c r="P173" s="12">
        <v>-34177504</v>
      </c>
      <c r="Q173" s="13">
        <f t="shared" si="2"/>
        <v>5243052</v>
      </c>
    </row>
    <row r="174" spans="1:17" hidden="1" outlineLevel="1" x14ac:dyDescent="0.25">
      <c r="A174" s="1">
        <v>1414</v>
      </c>
      <c r="B174" s="1">
        <v>31</v>
      </c>
      <c r="C174" s="1">
        <v>22</v>
      </c>
      <c r="D174" s="1" t="s">
        <v>166</v>
      </c>
      <c r="E174" s="1">
        <v>0</v>
      </c>
      <c r="F174" s="1">
        <v>0</v>
      </c>
      <c r="G174" s="12">
        <v>-20142927</v>
      </c>
      <c r="H174" s="12">
        <v>-20142927</v>
      </c>
      <c r="I174" s="1">
        <v>0</v>
      </c>
      <c r="J174" s="1">
        <v>0</v>
      </c>
      <c r="K174" s="12">
        <v>107827</v>
      </c>
      <c r="L174" s="12">
        <v>5251671</v>
      </c>
      <c r="M174" s="12">
        <v>5359498</v>
      </c>
      <c r="N174" s="1">
        <v>0</v>
      </c>
      <c r="O174" s="12">
        <v>-14783429</v>
      </c>
      <c r="P174" s="12">
        <v>-13284759</v>
      </c>
      <c r="Q174" s="13">
        <f t="shared" si="2"/>
        <v>-1498670</v>
      </c>
    </row>
    <row r="175" spans="1:17" hidden="1" outlineLevel="1" x14ac:dyDescent="0.25">
      <c r="A175" s="1">
        <v>1415</v>
      </c>
      <c r="B175" s="1">
        <v>31</v>
      </c>
      <c r="C175" s="1">
        <v>25</v>
      </c>
      <c r="D175" s="1" t="s">
        <v>167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2">
        <v>196064</v>
      </c>
      <c r="L175" s="1">
        <v>0</v>
      </c>
      <c r="M175" s="12">
        <v>196064</v>
      </c>
      <c r="N175" s="1">
        <v>0</v>
      </c>
      <c r="O175" s="12">
        <v>196064</v>
      </c>
      <c r="P175" s="1">
        <v>0</v>
      </c>
      <c r="Q175" s="13">
        <f t="shared" si="2"/>
        <v>196064</v>
      </c>
    </row>
    <row r="176" spans="1:17" hidden="1" outlineLevel="1" x14ac:dyDescent="0.25">
      <c r="A176" s="1">
        <v>1416</v>
      </c>
      <c r="B176" s="1">
        <v>31</v>
      </c>
      <c r="C176" s="1">
        <v>31</v>
      </c>
      <c r="D176" s="1" t="s">
        <v>168</v>
      </c>
      <c r="E176" s="1">
        <v>0</v>
      </c>
      <c r="F176" s="1">
        <v>0</v>
      </c>
      <c r="G176" s="12">
        <v>-520110</v>
      </c>
      <c r="H176" s="12">
        <v>-520110</v>
      </c>
      <c r="I176" s="1">
        <v>0</v>
      </c>
      <c r="J176" s="1">
        <v>0</v>
      </c>
      <c r="K176" s="12">
        <v>507829</v>
      </c>
      <c r="L176" s="12">
        <v>84393</v>
      </c>
      <c r="M176" s="12">
        <v>592222</v>
      </c>
      <c r="N176" s="1">
        <v>0</v>
      </c>
      <c r="O176" s="12">
        <v>72112</v>
      </c>
      <c r="P176" s="12">
        <v>1181302</v>
      </c>
      <c r="Q176" s="13">
        <f t="shared" si="2"/>
        <v>-1109190</v>
      </c>
    </row>
    <row r="177" spans="1:17" hidden="1" outlineLevel="1" x14ac:dyDescent="0.25">
      <c r="A177" s="1">
        <v>1417</v>
      </c>
      <c r="B177" s="1">
        <v>31</v>
      </c>
      <c r="C177" s="1">
        <v>32</v>
      </c>
      <c r="D177" s="1" t="s">
        <v>41</v>
      </c>
      <c r="E177" s="1">
        <v>0</v>
      </c>
      <c r="F177" s="1">
        <v>0</v>
      </c>
      <c r="G177" s="12">
        <v>-11397069</v>
      </c>
      <c r="H177" s="12">
        <v>-11397069</v>
      </c>
      <c r="I177" s="1">
        <v>0</v>
      </c>
      <c r="J177" s="1">
        <v>0</v>
      </c>
      <c r="K177" s="12">
        <v>5072940</v>
      </c>
      <c r="L177" s="12">
        <v>1134882</v>
      </c>
      <c r="M177" s="12">
        <v>6207822</v>
      </c>
      <c r="N177" s="1">
        <v>0</v>
      </c>
      <c r="O177" s="12">
        <v>-5189247</v>
      </c>
      <c r="P177" s="12">
        <v>-5813727</v>
      </c>
      <c r="Q177" s="13">
        <f t="shared" si="2"/>
        <v>624480</v>
      </c>
    </row>
    <row r="178" spans="1:17" hidden="1" outlineLevel="1" x14ac:dyDescent="0.25">
      <c r="A178" s="1">
        <v>1418</v>
      </c>
      <c r="B178" s="1">
        <v>31</v>
      </c>
      <c r="C178" s="1">
        <v>33</v>
      </c>
      <c r="D178" s="1" t="s">
        <v>42</v>
      </c>
      <c r="E178" s="1">
        <v>0</v>
      </c>
      <c r="F178" s="1">
        <v>0</v>
      </c>
      <c r="G178" s="12">
        <v>-13509423</v>
      </c>
      <c r="H178" s="12">
        <v>-13509423</v>
      </c>
      <c r="I178" s="1">
        <v>0</v>
      </c>
      <c r="J178" s="1">
        <v>0</v>
      </c>
      <c r="K178" s="12">
        <v>4302482</v>
      </c>
      <c r="L178" s="12">
        <v>2123820</v>
      </c>
      <c r="M178" s="12">
        <v>6426302</v>
      </c>
      <c r="N178" s="1">
        <v>0</v>
      </c>
      <c r="O178" s="12">
        <v>-7083121</v>
      </c>
      <c r="P178" s="12">
        <v>-7782193</v>
      </c>
      <c r="Q178" s="13">
        <f t="shared" si="2"/>
        <v>699072</v>
      </c>
    </row>
    <row r="179" spans="1:17" hidden="1" outlineLevel="1" x14ac:dyDescent="0.25">
      <c r="A179" s="1">
        <v>1419</v>
      </c>
      <c r="B179" s="1">
        <v>31</v>
      </c>
      <c r="C179" s="1">
        <v>34</v>
      </c>
      <c r="D179" s="1" t="s">
        <v>169</v>
      </c>
      <c r="E179" s="1">
        <v>0</v>
      </c>
      <c r="F179" s="1">
        <v>0</v>
      </c>
      <c r="G179" s="12">
        <v>-17125812</v>
      </c>
      <c r="H179" s="12">
        <v>-17125812</v>
      </c>
      <c r="I179" s="1">
        <v>0</v>
      </c>
      <c r="J179" s="1">
        <v>0</v>
      </c>
      <c r="K179" s="12">
        <v>4043401</v>
      </c>
      <c r="L179" s="12">
        <v>2877678</v>
      </c>
      <c r="M179" s="12">
        <v>6921079</v>
      </c>
      <c r="N179" s="1">
        <v>0</v>
      </c>
      <c r="O179" s="12">
        <v>-10204733</v>
      </c>
      <c r="P179" s="12">
        <v>-10321956</v>
      </c>
      <c r="Q179" s="13">
        <f t="shared" si="2"/>
        <v>117223</v>
      </c>
    </row>
    <row r="180" spans="1:17" hidden="1" outlineLevel="1" x14ac:dyDescent="0.25">
      <c r="A180" s="1">
        <v>1420</v>
      </c>
      <c r="B180" s="1">
        <v>31</v>
      </c>
      <c r="C180" s="1">
        <v>35</v>
      </c>
      <c r="D180" s="1" t="s">
        <v>67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3">
        <f t="shared" si="2"/>
        <v>0</v>
      </c>
    </row>
    <row r="181" spans="1:17" hidden="1" outlineLevel="1" x14ac:dyDescent="0.25">
      <c r="A181" s="1">
        <v>1421</v>
      </c>
      <c r="B181" s="1">
        <v>31</v>
      </c>
      <c r="C181" s="1">
        <v>36</v>
      </c>
      <c r="D181" s="1" t="s">
        <v>44</v>
      </c>
      <c r="E181" s="1">
        <v>0</v>
      </c>
      <c r="F181" s="1">
        <v>0</v>
      </c>
      <c r="G181" s="12">
        <v>-22667796</v>
      </c>
      <c r="H181" s="12">
        <v>-22667796</v>
      </c>
      <c r="I181" s="1">
        <v>0</v>
      </c>
      <c r="J181" s="1">
        <v>0</v>
      </c>
      <c r="K181" s="12">
        <v>7628062</v>
      </c>
      <c r="L181" s="12">
        <v>3852369</v>
      </c>
      <c r="M181" s="12">
        <v>11480431</v>
      </c>
      <c r="N181" s="1">
        <v>0</v>
      </c>
      <c r="O181" s="12">
        <v>-11187365</v>
      </c>
      <c r="P181" s="12">
        <v>-13191213</v>
      </c>
      <c r="Q181" s="13">
        <f t="shared" si="2"/>
        <v>2003848</v>
      </c>
    </row>
    <row r="182" spans="1:17" hidden="1" outlineLevel="1" x14ac:dyDescent="0.25">
      <c r="A182" s="1">
        <v>1422</v>
      </c>
      <c r="B182" s="1">
        <v>31</v>
      </c>
      <c r="C182" s="1">
        <v>37</v>
      </c>
      <c r="D182" s="1" t="s">
        <v>170</v>
      </c>
      <c r="E182" s="1">
        <v>0</v>
      </c>
      <c r="F182" s="1">
        <v>0</v>
      </c>
      <c r="G182" s="12">
        <v>-4545756</v>
      </c>
      <c r="H182" s="12">
        <v>-4545756</v>
      </c>
      <c r="I182" s="1">
        <v>0</v>
      </c>
      <c r="J182" s="1">
        <v>0</v>
      </c>
      <c r="K182" s="12">
        <v>4112707</v>
      </c>
      <c r="L182" s="12">
        <v>4963491</v>
      </c>
      <c r="M182" s="12">
        <v>9076198</v>
      </c>
      <c r="N182" s="1">
        <v>0</v>
      </c>
      <c r="O182" s="12">
        <v>4530442</v>
      </c>
      <c r="P182" s="12">
        <v>2179565</v>
      </c>
      <c r="Q182" s="13">
        <f t="shared" si="2"/>
        <v>2350877</v>
      </c>
    </row>
    <row r="183" spans="1:17" hidden="1" outlineLevel="1" x14ac:dyDescent="0.25">
      <c r="A183" s="1">
        <v>1423</v>
      </c>
      <c r="B183" s="1">
        <v>31</v>
      </c>
      <c r="C183" s="1">
        <v>51</v>
      </c>
      <c r="D183" s="1" t="s">
        <v>171</v>
      </c>
      <c r="E183" s="1">
        <v>0</v>
      </c>
      <c r="F183" s="1">
        <v>0</v>
      </c>
      <c r="G183" s="12">
        <v>-7883100</v>
      </c>
      <c r="H183" s="12">
        <v>-7883100</v>
      </c>
      <c r="I183" s="1">
        <v>0</v>
      </c>
      <c r="J183" s="1">
        <v>0</v>
      </c>
      <c r="K183" s="12">
        <v>5272953</v>
      </c>
      <c r="L183" s="12">
        <v>1005894</v>
      </c>
      <c r="M183" s="12">
        <v>6278847</v>
      </c>
      <c r="N183" s="1">
        <v>0</v>
      </c>
      <c r="O183" s="12">
        <v>-1604253</v>
      </c>
      <c r="P183" s="12">
        <v>-3987650</v>
      </c>
      <c r="Q183" s="13">
        <f t="shared" si="2"/>
        <v>2383397</v>
      </c>
    </row>
    <row r="184" spans="1:17" hidden="1" outlineLevel="1" x14ac:dyDescent="0.25">
      <c r="A184" s="1">
        <v>1424</v>
      </c>
      <c r="B184" s="1">
        <v>31</v>
      </c>
      <c r="C184" s="1">
        <v>52</v>
      </c>
      <c r="D184" s="1" t="s">
        <v>172</v>
      </c>
      <c r="E184" s="1">
        <v>0</v>
      </c>
      <c r="F184" s="1">
        <v>0</v>
      </c>
      <c r="G184" s="12">
        <v>-6817536</v>
      </c>
      <c r="H184" s="12">
        <v>-6817536</v>
      </c>
      <c r="I184" s="1">
        <v>0</v>
      </c>
      <c r="J184" s="1">
        <v>0</v>
      </c>
      <c r="K184" s="12">
        <v>2725572</v>
      </c>
      <c r="L184" s="12">
        <v>1118655</v>
      </c>
      <c r="M184" s="12">
        <v>3844227</v>
      </c>
      <c r="N184" s="1">
        <v>0</v>
      </c>
      <c r="O184" s="12">
        <v>-2973309</v>
      </c>
      <c r="P184" s="12">
        <v>-2358287</v>
      </c>
      <c r="Q184" s="13">
        <f t="shared" si="2"/>
        <v>-615022</v>
      </c>
    </row>
    <row r="185" spans="1:17" hidden="1" outlineLevel="1" x14ac:dyDescent="0.25">
      <c r="A185" s="1">
        <v>1425</v>
      </c>
      <c r="B185" s="1">
        <v>31</v>
      </c>
      <c r="C185" s="1">
        <v>53</v>
      </c>
      <c r="D185" s="1" t="s">
        <v>173</v>
      </c>
      <c r="E185" s="1">
        <v>0</v>
      </c>
      <c r="F185" s="1">
        <v>0</v>
      </c>
      <c r="G185" s="12">
        <v>-12068046</v>
      </c>
      <c r="H185" s="12">
        <v>-12068046</v>
      </c>
      <c r="I185" s="1">
        <v>0</v>
      </c>
      <c r="J185" s="1">
        <v>0</v>
      </c>
      <c r="K185" s="12">
        <v>23915209</v>
      </c>
      <c r="L185" s="12">
        <v>3130929</v>
      </c>
      <c r="M185" s="12">
        <v>27046138</v>
      </c>
      <c r="N185" s="1">
        <v>0</v>
      </c>
      <c r="O185" s="12">
        <v>14978092</v>
      </c>
      <c r="P185" s="12">
        <v>20409714</v>
      </c>
      <c r="Q185" s="13">
        <f t="shared" si="2"/>
        <v>-5431622</v>
      </c>
    </row>
    <row r="186" spans="1:17" hidden="1" outlineLevel="1" x14ac:dyDescent="0.25">
      <c r="A186" s="1">
        <v>1426</v>
      </c>
      <c r="B186" s="1">
        <v>31</v>
      </c>
      <c r="C186" s="1">
        <v>54</v>
      </c>
      <c r="D186" s="1" t="s">
        <v>174</v>
      </c>
      <c r="E186" s="1">
        <v>0</v>
      </c>
      <c r="F186" s="1">
        <v>0</v>
      </c>
      <c r="G186" s="12">
        <v>-3618684</v>
      </c>
      <c r="H186" s="12">
        <v>-3618684</v>
      </c>
      <c r="I186" s="1">
        <v>0</v>
      </c>
      <c r="J186" s="1">
        <v>0</v>
      </c>
      <c r="K186" s="12">
        <v>570160</v>
      </c>
      <c r="L186" s="1">
        <v>0</v>
      </c>
      <c r="M186" s="12">
        <v>570160</v>
      </c>
      <c r="N186" s="1">
        <v>0</v>
      </c>
      <c r="O186" s="12">
        <v>-3048524</v>
      </c>
      <c r="P186" s="12">
        <v>-2310056</v>
      </c>
      <c r="Q186" s="13">
        <f t="shared" si="2"/>
        <v>-738468</v>
      </c>
    </row>
    <row r="187" spans="1:17" hidden="1" outlineLevel="1" x14ac:dyDescent="0.25">
      <c r="A187" s="1">
        <v>1427</v>
      </c>
      <c r="B187" s="1">
        <v>31</v>
      </c>
      <c r="C187" s="1">
        <v>55</v>
      </c>
      <c r="D187" s="1" t="s">
        <v>175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2">
        <v>61093</v>
      </c>
      <c r="L187" s="12">
        <v>677178</v>
      </c>
      <c r="M187" s="12">
        <v>738271</v>
      </c>
      <c r="N187" s="1">
        <v>0</v>
      </c>
      <c r="O187" s="12">
        <v>738271</v>
      </c>
      <c r="P187" s="12">
        <v>1218848</v>
      </c>
      <c r="Q187" s="13">
        <f t="shared" si="2"/>
        <v>-480577</v>
      </c>
    </row>
    <row r="188" spans="1:17" hidden="1" outlineLevel="1" x14ac:dyDescent="0.25">
      <c r="A188" s="1">
        <v>1428</v>
      </c>
      <c r="B188" s="1">
        <v>31</v>
      </c>
      <c r="C188" s="1">
        <v>56</v>
      </c>
      <c r="D188" s="1" t="s">
        <v>176</v>
      </c>
      <c r="E188" s="1">
        <v>0</v>
      </c>
      <c r="F188" s="1">
        <v>0</v>
      </c>
      <c r="G188" s="12">
        <v>-18199557</v>
      </c>
      <c r="H188" s="12">
        <v>-18199557</v>
      </c>
      <c r="I188" s="1">
        <v>0</v>
      </c>
      <c r="J188" s="1">
        <v>0</v>
      </c>
      <c r="K188" s="12">
        <v>5925399</v>
      </c>
      <c r="L188" s="12">
        <v>2883591</v>
      </c>
      <c r="M188" s="12">
        <v>8808990</v>
      </c>
      <c r="N188" s="1">
        <v>0</v>
      </c>
      <c r="O188" s="12">
        <v>-9390567</v>
      </c>
      <c r="P188" s="12">
        <v>-10914257</v>
      </c>
      <c r="Q188" s="13">
        <f t="shared" si="2"/>
        <v>1523690</v>
      </c>
    </row>
    <row r="189" spans="1:17" hidden="1" outlineLevel="1" x14ac:dyDescent="0.25">
      <c r="A189" s="1">
        <v>1429</v>
      </c>
      <c r="B189" s="1">
        <v>31</v>
      </c>
      <c r="C189" s="1">
        <v>57</v>
      </c>
      <c r="D189" s="1" t="s">
        <v>177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2">
        <v>64784</v>
      </c>
      <c r="L189" s="1">
        <v>0</v>
      </c>
      <c r="M189" s="12">
        <v>64784</v>
      </c>
      <c r="N189" s="1">
        <v>0</v>
      </c>
      <c r="O189" s="12">
        <v>64784</v>
      </c>
      <c r="P189" s="1">
        <v>0</v>
      </c>
      <c r="Q189" s="13">
        <f t="shared" si="2"/>
        <v>64784</v>
      </c>
    </row>
    <row r="190" spans="1:17" hidden="1" outlineLevel="1" x14ac:dyDescent="0.25">
      <c r="A190" s="1">
        <v>1430</v>
      </c>
      <c r="B190" s="1">
        <v>31</v>
      </c>
      <c r="C190" s="1">
        <v>58</v>
      </c>
      <c r="D190" s="1" t="s">
        <v>178</v>
      </c>
      <c r="E190" s="1">
        <v>0</v>
      </c>
      <c r="F190" s="1">
        <v>0</v>
      </c>
      <c r="G190" s="12">
        <v>-12425454</v>
      </c>
      <c r="H190" s="12">
        <v>-12425454</v>
      </c>
      <c r="I190" s="1">
        <v>0</v>
      </c>
      <c r="J190" s="1">
        <v>0</v>
      </c>
      <c r="K190" s="12">
        <v>3363312</v>
      </c>
      <c r="L190" s="1">
        <v>0</v>
      </c>
      <c r="M190" s="12">
        <v>3363312</v>
      </c>
      <c r="N190" s="12">
        <v>2371275</v>
      </c>
      <c r="O190" s="12">
        <v>-6690867</v>
      </c>
      <c r="P190" s="12">
        <v>-5380293</v>
      </c>
      <c r="Q190" s="13">
        <f t="shared" si="2"/>
        <v>-1310574</v>
      </c>
    </row>
    <row r="191" spans="1:17" hidden="1" outlineLevel="1" x14ac:dyDescent="0.25">
      <c r="A191" s="1">
        <v>1431</v>
      </c>
      <c r="B191" s="1">
        <v>31</v>
      </c>
      <c r="C191" s="1">
        <v>59</v>
      </c>
      <c r="D191" s="1" t="s">
        <v>179</v>
      </c>
      <c r="E191" s="1">
        <v>0</v>
      </c>
      <c r="F191" s="1">
        <v>0</v>
      </c>
      <c r="G191" s="12">
        <v>-168669</v>
      </c>
      <c r="H191" s="12">
        <v>-168669</v>
      </c>
      <c r="I191" s="1">
        <v>0</v>
      </c>
      <c r="J191" s="1">
        <v>0</v>
      </c>
      <c r="K191" s="1">
        <v>0</v>
      </c>
      <c r="L191" s="12">
        <v>1011699</v>
      </c>
      <c r="M191" s="12">
        <v>1011699</v>
      </c>
      <c r="N191" s="1">
        <v>0</v>
      </c>
      <c r="O191" s="12">
        <v>843030</v>
      </c>
      <c r="P191" s="12">
        <v>761016</v>
      </c>
      <c r="Q191" s="13">
        <f t="shared" si="2"/>
        <v>82014</v>
      </c>
    </row>
    <row r="192" spans="1:17" hidden="1" outlineLevel="1" x14ac:dyDescent="0.25">
      <c r="A192" s="1">
        <v>1432</v>
      </c>
      <c r="B192" s="1">
        <v>31</v>
      </c>
      <c r="C192" s="1">
        <v>61</v>
      </c>
      <c r="D192" s="1" t="s">
        <v>180</v>
      </c>
      <c r="E192" s="1">
        <v>0</v>
      </c>
      <c r="F192" s="1">
        <v>0</v>
      </c>
      <c r="G192" s="12">
        <v>-2516580</v>
      </c>
      <c r="H192" s="12">
        <v>-2516580</v>
      </c>
      <c r="I192" s="1">
        <v>0</v>
      </c>
      <c r="J192" s="1">
        <v>0</v>
      </c>
      <c r="K192" s="12">
        <v>1286156</v>
      </c>
      <c r="L192" s="12">
        <v>452475</v>
      </c>
      <c r="M192" s="12">
        <v>1738631</v>
      </c>
      <c r="N192" s="1">
        <v>0</v>
      </c>
      <c r="O192" s="12">
        <v>-777949</v>
      </c>
      <c r="P192" s="12">
        <v>33097</v>
      </c>
      <c r="Q192" s="13">
        <f t="shared" si="2"/>
        <v>-811046</v>
      </c>
    </row>
    <row r="193" spans="1:17" hidden="1" outlineLevel="1" x14ac:dyDescent="0.25">
      <c r="A193" s="1">
        <v>1433</v>
      </c>
      <c r="B193" s="1">
        <v>31</v>
      </c>
      <c r="C193" s="1">
        <v>63</v>
      </c>
      <c r="D193" s="1" t="s">
        <v>181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2">
        <v>500000</v>
      </c>
      <c r="L193" s="12">
        <v>1601127</v>
      </c>
      <c r="M193" s="12">
        <v>2101127</v>
      </c>
      <c r="N193" s="1">
        <v>0</v>
      </c>
      <c r="O193" s="12">
        <v>2101127</v>
      </c>
      <c r="P193" s="12">
        <v>1566302</v>
      </c>
      <c r="Q193" s="13">
        <f t="shared" si="2"/>
        <v>534825</v>
      </c>
    </row>
    <row r="194" spans="1:17" hidden="1" outlineLevel="1" x14ac:dyDescent="0.25">
      <c r="A194" s="1">
        <v>1434</v>
      </c>
      <c r="B194" s="1">
        <v>31</v>
      </c>
      <c r="C194" s="1">
        <v>65</v>
      </c>
      <c r="D194" s="1" t="s">
        <v>182</v>
      </c>
      <c r="E194" s="1">
        <v>0</v>
      </c>
      <c r="F194" s="1">
        <v>0</v>
      </c>
      <c r="G194" s="12">
        <v>-18925227</v>
      </c>
      <c r="H194" s="12">
        <v>-18925227</v>
      </c>
      <c r="I194" s="1">
        <v>0</v>
      </c>
      <c r="J194" s="1">
        <v>0</v>
      </c>
      <c r="K194" s="12">
        <v>5340063</v>
      </c>
      <c r="L194" s="12">
        <v>5025385</v>
      </c>
      <c r="M194" s="12">
        <v>10365448</v>
      </c>
      <c r="N194" s="12">
        <v>9584379</v>
      </c>
      <c r="O194" s="12">
        <v>1024600</v>
      </c>
      <c r="P194" s="12">
        <v>2144323</v>
      </c>
      <c r="Q194" s="13">
        <f t="shared" si="2"/>
        <v>-1119723</v>
      </c>
    </row>
    <row r="195" spans="1:17" hidden="1" outlineLevel="1" x14ac:dyDescent="0.25">
      <c r="A195" s="1">
        <v>1435</v>
      </c>
      <c r="B195" s="1">
        <v>31</v>
      </c>
      <c r="C195" s="1">
        <v>66</v>
      </c>
      <c r="D195" s="1" t="s">
        <v>183</v>
      </c>
      <c r="E195" s="1">
        <v>0</v>
      </c>
      <c r="F195" s="1">
        <v>0</v>
      </c>
      <c r="G195" s="12">
        <v>-17446779</v>
      </c>
      <c r="H195" s="12">
        <v>-17446779</v>
      </c>
      <c r="I195" s="1">
        <v>0</v>
      </c>
      <c r="J195" s="1">
        <v>0</v>
      </c>
      <c r="K195" s="12">
        <v>1733433</v>
      </c>
      <c r="L195" s="12">
        <v>6801399</v>
      </c>
      <c r="M195" s="12">
        <v>8534832</v>
      </c>
      <c r="N195" s="12">
        <v>10209645</v>
      </c>
      <c r="O195" s="12">
        <v>1297698</v>
      </c>
      <c r="P195" s="12">
        <v>1625760</v>
      </c>
      <c r="Q195" s="13">
        <f t="shared" si="2"/>
        <v>-328062</v>
      </c>
    </row>
    <row r="196" spans="1:17" hidden="1" outlineLevel="1" x14ac:dyDescent="0.25">
      <c r="A196" s="1">
        <v>1436</v>
      </c>
      <c r="B196" s="1">
        <v>31</v>
      </c>
      <c r="C196" s="1">
        <v>69</v>
      </c>
      <c r="D196" s="1" t="s">
        <v>184</v>
      </c>
      <c r="E196" s="1">
        <v>0</v>
      </c>
      <c r="F196" s="1">
        <v>0</v>
      </c>
      <c r="G196" s="12">
        <v>-130000</v>
      </c>
      <c r="H196" s="12">
        <v>-130000</v>
      </c>
      <c r="I196" s="1">
        <v>0</v>
      </c>
      <c r="J196" s="1">
        <v>0</v>
      </c>
      <c r="K196" s="12">
        <v>7470311</v>
      </c>
      <c r="L196" s="12">
        <v>1035783</v>
      </c>
      <c r="M196" s="12">
        <v>8506094</v>
      </c>
      <c r="N196" s="1">
        <v>0</v>
      </c>
      <c r="O196" s="12">
        <v>8376094</v>
      </c>
      <c r="P196" s="12">
        <v>9006733</v>
      </c>
      <c r="Q196" s="13">
        <f t="shared" si="2"/>
        <v>-630639</v>
      </c>
    </row>
    <row r="197" spans="1:17" hidden="1" outlineLevel="1" x14ac:dyDescent="0.25">
      <c r="A197" s="1">
        <v>1437</v>
      </c>
      <c r="B197" s="1">
        <v>31</v>
      </c>
      <c r="C197" s="1">
        <v>70</v>
      </c>
      <c r="D197" s="1" t="s">
        <v>185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3">
        <f t="shared" ref="Q197:Q211" si="3">O197-P197</f>
        <v>0</v>
      </c>
    </row>
    <row r="198" spans="1:17" hidden="1" outlineLevel="1" x14ac:dyDescent="0.25">
      <c r="A198" s="1">
        <v>1438</v>
      </c>
      <c r="B198" s="1">
        <v>31</v>
      </c>
      <c r="C198" s="1">
        <v>71</v>
      </c>
      <c r="D198" s="1" t="s">
        <v>186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2">
        <v>2060433</v>
      </c>
      <c r="M198" s="12">
        <v>2060433</v>
      </c>
      <c r="N198" s="1">
        <v>0</v>
      </c>
      <c r="O198" s="12">
        <v>2060433</v>
      </c>
      <c r="P198" s="12">
        <v>2085340</v>
      </c>
      <c r="Q198" s="13">
        <f t="shared" si="3"/>
        <v>-24907</v>
      </c>
    </row>
    <row r="199" spans="1:17" hidden="1" outlineLevel="1" x14ac:dyDescent="0.25">
      <c r="A199" s="1">
        <v>1439</v>
      </c>
      <c r="B199" s="1">
        <v>31</v>
      </c>
      <c r="C199" s="1">
        <v>85</v>
      </c>
      <c r="D199" s="1" t="s">
        <v>187</v>
      </c>
      <c r="E199" s="1">
        <v>0</v>
      </c>
      <c r="F199" s="1">
        <v>0</v>
      </c>
      <c r="G199" s="12">
        <v>-10690839</v>
      </c>
      <c r="H199" s="12">
        <v>-10690839</v>
      </c>
      <c r="I199" s="1">
        <v>0</v>
      </c>
      <c r="J199" s="1">
        <v>0</v>
      </c>
      <c r="K199" s="1">
        <v>0</v>
      </c>
      <c r="L199" s="12">
        <v>9214443</v>
      </c>
      <c r="M199" s="12">
        <v>9214443</v>
      </c>
      <c r="N199" s="1">
        <v>0</v>
      </c>
      <c r="O199" s="12">
        <v>-1476396</v>
      </c>
      <c r="P199" s="12">
        <v>-1466287</v>
      </c>
      <c r="Q199" s="13">
        <f t="shared" si="3"/>
        <v>-10109</v>
      </c>
    </row>
    <row r="200" spans="1:17" hidden="1" outlineLevel="1" x14ac:dyDescent="0.25">
      <c r="A200" s="1">
        <v>1440</v>
      </c>
      <c r="B200" s="1">
        <v>31</v>
      </c>
      <c r="C200" s="1">
        <v>97</v>
      </c>
      <c r="D200" s="1" t="s">
        <v>188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2">
        <v>599385129</v>
      </c>
      <c r="O200" s="12">
        <v>599385129</v>
      </c>
      <c r="P200" s="12">
        <v>598712220</v>
      </c>
      <c r="Q200" s="13">
        <f t="shared" si="3"/>
        <v>672909</v>
      </c>
    </row>
    <row r="201" spans="1:17" s="2" customFormat="1" collapsed="1" x14ac:dyDescent="0.25">
      <c r="A201" s="2">
        <v>15</v>
      </c>
      <c r="B201" s="2">
        <v>33</v>
      </c>
      <c r="D201" s="2" t="s">
        <v>189</v>
      </c>
      <c r="E201" s="2">
        <v>0</v>
      </c>
      <c r="F201" s="2">
        <v>0</v>
      </c>
      <c r="G201" s="13">
        <v>-69986699</v>
      </c>
      <c r="H201" s="13">
        <v>-69986699</v>
      </c>
      <c r="I201" s="13">
        <v>47339334</v>
      </c>
      <c r="J201" s="2">
        <v>0</v>
      </c>
      <c r="K201" s="13">
        <v>31671786</v>
      </c>
      <c r="L201" s="13">
        <v>4123656</v>
      </c>
      <c r="M201" s="13">
        <v>83134776</v>
      </c>
      <c r="N201" s="2">
        <v>0</v>
      </c>
      <c r="O201" s="13">
        <v>13148077</v>
      </c>
      <c r="P201" s="13">
        <v>19092063</v>
      </c>
      <c r="Q201" s="13">
        <f t="shared" si="3"/>
        <v>-5943986</v>
      </c>
    </row>
    <row r="202" spans="1:17" hidden="1" outlineLevel="1" x14ac:dyDescent="0.25">
      <c r="A202" s="1">
        <v>151</v>
      </c>
      <c r="B202" s="1">
        <v>33</v>
      </c>
      <c r="C202" s="1">
        <v>21</v>
      </c>
      <c r="D202" s="1" t="s">
        <v>190</v>
      </c>
      <c r="E202" s="1">
        <v>0</v>
      </c>
      <c r="F202" s="1">
        <v>0</v>
      </c>
      <c r="G202" s="12">
        <v>-39425406</v>
      </c>
      <c r="H202" s="12">
        <v>-39425406</v>
      </c>
      <c r="I202" s="12">
        <v>16521271</v>
      </c>
      <c r="J202" s="1">
        <v>0</v>
      </c>
      <c r="K202" s="12">
        <v>10970164</v>
      </c>
      <c r="L202" s="1">
        <v>0</v>
      </c>
      <c r="M202" s="12">
        <v>27491435</v>
      </c>
      <c r="N202" s="1">
        <v>0</v>
      </c>
      <c r="O202" s="12">
        <v>-11933971</v>
      </c>
      <c r="P202" s="12">
        <v>-9420294</v>
      </c>
      <c r="Q202" s="13">
        <f t="shared" si="3"/>
        <v>-2513677</v>
      </c>
    </row>
    <row r="203" spans="1:17" hidden="1" outlineLevel="1" x14ac:dyDescent="0.25">
      <c r="A203" s="1">
        <v>152</v>
      </c>
      <c r="B203" s="1">
        <v>33</v>
      </c>
      <c r="C203" s="1">
        <v>22</v>
      </c>
      <c r="D203" s="1" t="s">
        <v>191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3">
        <f t="shared" si="3"/>
        <v>0</v>
      </c>
    </row>
    <row r="204" spans="1:17" hidden="1" outlineLevel="1" x14ac:dyDescent="0.25">
      <c r="A204" s="1">
        <v>153</v>
      </c>
      <c r="B204" s="1">
        <v>33</v>
      </c>
      <c r="C204" s="1">
        <v>23</v>
      </c>
      <c r="D204" s="1" t="s">
        <v>192</v>
      </c>
      <c r="E204" s="1">
        <v>0</v>
      </c>
      <c r="F204" s="1">
        <v>0</v>
      </c>
      <c r="G204" s="12">
        <v>-13190320</v>
      </c>
      <c r="H204" s="12">
        <v>-13190320</v>
      </c>
      <c r="I204" s="12">
        <v>24709816</v>
      </c>
      <c r="J204" s="1">
        <v>0</v>
      </c>
      <c r="K204" s="1">
        <v>0</v>
      </c>
      <c r="L204" s="1">
        <v>0</v>
      </c>
      <c r="M204" s="12">
        <v>24709816</v>
      </c>
      <c r="N204" s="1">
        <v>0</v>
      </c>
      <c r="O204" s="12">
        <v>11519496</v>
      </c>
      <c r="P204" s="12">
        <v>16209290</v>
      </c>
      <c r="Q204" s="13">
        <f t="shared" si="3"/>
        <v>-4689794</v>
      </c>
    </row>
    <row r="205" spans="1:17" hidden="1" outlineLevel="1" x14ac:dyDescent="0.25">
      <c r="A205" s="1">
        <v>154</v>
      </c>
      <c r="B205" s="1">
        <v>33</v>
      </c>
      <c r="C205" s="1">
        <v>24</v>
      </c>
      <c r="D205" s="1" t="s">
        <v>193</v>
      </c>
      <c r="E205" s="1">
        <v>0</v>
      </c>
      <c r="F205" s="1">
        <v>0</v>
      </c>
      <c r="G205" s="12">
        <v>-3205950</v>
      </c>
      <c r="H205" s="12">
        <v>-3205950</v>
      </c>
      <c r="I205" s="12">
        <v>6021942</v>
      </c>
      <c r="J205" s="1">
        <v>0</v>
      </c>
      <c r="K205" s="12">
        <v>2438989</v>
      </c>
      <c r="L205" s="1">
        <v>0</v>
      </c>
      <c r="M205" s="12">
        <v>8460931</v>
      </c>
      <c r="N205" s="1">
        <v>0</v>
      </c>
      <c r="O205" s="12">
        <v>5254981</v>
      </c>
      <c r="P205" s="12">
        <v>4740152</v>
      </c>
      <c r="Q205" s="13">
        <f t="shared" si="3"/>
        <v>514829</v>
      </c>
    </row>
    <row r="206" spans="1:17" hidden="1" outlineLevel="1" x14ac:dyDescent="0.25">
      <c r="A206" s="1">
        <v>155</v>
      </c>
      <c r="B206" s="1">
        <v>33</v>
      </c>
      <c r="C206" s="1">
        <v>31</v>
      </c>
      <c r="D206" s="1" t="s">
        <v>194</v>
      </c>
      <c r="E206" s="1">
        <v>0</v>
      </c>
      <c r="F206" s="1">
        <v>0</v>
      </c>
      <c r="G206" s="12">
        <v>-2650010</v>
      </c>
      <c r="H206" s="12">
        <v>-2650010</v>
      </c>
      <c r="I206" s="1">
        <v>0</v>
      </c>
      <c r="J206" s="1">
        <v>0</v>
      </c>
      <c r="K206" s="12">
        <v>4393491</v>
      </c>
      <c r="L206" s="12">
        <v>2316483</v>
      </c>
      <c r="M206" s="12">
        <v>6709974</v>
      </c>
      <c r="N206" s="1">
        <v>0</v>
      </c>
      <c r="O206" s="12">
        <v>4059964</v>
      </c>
      <c r="P206" s="12">
        <v>1844169</v>
      </c>
      <c r="Q206" s="13">
        <f t="shared" si="3"/>
        <v>2215795</v>
      </c>
    </row>
    <row r="207" spans="1:17" hidden="1" outlineLevel="1" x14ac:dyDescent="0.25">
      <c r="A207" s="1">
        <v>156</v>
      </c>
      <c r="B207" s="1">
        <v>33</v>
      </c>
      <c r="C207" s="1">
        <v>47</v>
      </c>
      <c r="D207" s="1" t="s">
        <v>195</v>
      </c>
      <c r="E207" s="1">
        <v>0</v>
      </c>
      <c r="F207" s="1">
        <v>0</v>
      </c>
      <c r="G207" s="12">
        <v>-8187632</v>
      </c>
      <c r="H207" s="12">
        <v>-8187632</v>
      </c>
      <c r="I207" s="1">
        <v>0</v>
      </c>
      <c r="J207" s="1">
        <v>0</v>
      </c>
      <c r="K207" s="12">
        <v>8748811</v>
      </c>
      <c r="L207" s="1">
        <v>0</v>
      </c>
      <c r="M207" s="12">
        <v>8748811</v>
      </c>
      <c r="N207" s="1">
        <v>0</v>
      </c>
      <c r="O207" s="12">
        <v>561179</v>
      </c>
      <c r="P207" s="1">
        <v>0</v>
      </c>
      <c r="Q207" s="13">
        <f t="shared" si="3"/>
        <v>561179</v>
      </c>
    </row>
    <row r="208" spans="1:17" hidden="1" outlineLevel="1" x14ac:dyDescent="0.25">
      <c r="A208" s="1">
        <v>157</v>
      </c>
      <c r="B208" s="1">
        <v>33</v>
      </c>
      <c r="C208" s="1">
        <v>51</v>
      </c>
      <c r="D208" s="1" t="s">
        <v>196</v>
      </c>
      <c r="E208" s="1">
        <v>0</v>
      </c>
      <c r="F208" s="1">
        <v>0</v>
      </c>
      <c r="G208" s="12">
        <v>-3327381</v>
      </c>
      <c r="H208" s="12">
        <v>-3327381</v>
      </c>
      <c r="I208" s="12">
        <v>86305</v>
      </c>
      <c r="J208" s="1">
        <v>0</v>
      </c>
      <c r="K208" s="12">
        <v>5120331</v>
      </c>
      <c r="L208" s="12">
        <v>1807173</v>
      </c>
      <c r="M208" s="12">
        <v>7013809</v>
      </c>
      <c r="N208" s="1">
        <v>0</v>
      </c>
      <c r="O208" s="12">
        <v>3686428</v>
      </c>
      <c r="P208" s="12">
        <v>5718746</v>
      </c>
      <c r="Q208" s="13">
        <f t="shared" si="3"/>
        <v>-2032318</v>
      </c>
    </row>
    <row r="209" spans="1:17" s="2" customFormat="1" collapsed="1" x14ac:dyDescent="0.25">
      <c r="A209" s="2">
        <v>16</v>
      </c>
      <c r="B209" s="2">
        <v>35</v>
      </c>
      <c r="D209" s="2" t="s">
        <v>197</v>
      </c>
      <c r="E209" s="2">
        <v>0</v>
      </c>
      <c r="F209" s="2">
        <v>0</v>
      </c>
      <c r="G209" s="13">
        <v>-106266666</v>
      </c>
      <c r="H209" s="13">
        <v>-106266666</v>
      </c>
      <c r="I209" s="2">
        <v>0</v>
      </c>
      <c r="J209" s="2">
        <v>0</v>
      </c>
      <c r="K209" s="13">
        <v>21986112</v>
      </c>
      <c r="L209" s="13">
        <v>25563420</v>
      </c>
      <c r="M209" s="13">
        <v>47549532</v>
      </c>
      <c r="N209" s="13">
        <v>57811525</v>
      </c>
      <c r="O209" s="13">
        <v>-905609</v>
      </c>
      <c r="P209" s="13">
        <v>2422708</v>
      </c>
      <c r="Q209" s="13">
        <f t="shared" si="3"/>
        <v>-3328317</v>
      </c>
    </row>
    <row r="210" spans="1:17" hidden="1" outlineLevel="1" x14ac:dyDescent="0.25">
      <c r="A210" s="1">
        <v>161</v>
      </c>
      <c r="B210" s="1">
        <v>35</v>
      </c>
      <c r="C210" s="1">
        <v>1</v>
      </c>
      <c r="D210" s="1" t="s">
        <v>198</v>
      </c>
      <c r="E210" s="1">
        <v>0</v>
      </c>
      <c r="F210" s="1">
        <v>0</v>
      </c>
      <c r="G210" s="12">
        <v>-106266666</v>
      </c>
      <c r="H210" s="12">
        <v>-106266666</v>
      </c>
      <c r="I210" s="1">
        <v>0</v>
      </c>
      <c r="J210" s="1">
        <v>0</v>
      </c>
      <c r="K210" s="12">
        <v>21986112</v>
      </c>
      <c r="L210" s="12">
        <v>25563420</v>
      </c>
      <c r="M210" s="12">
        <v>47549532</v>
      </c>
      <c r="N210" s="12">
        <v>7480</v>
      </c>
      <c r="O210" s="12">
        <v>-58709654</v>
      </c>
      <c r="P210" s="12">
        <v>-58001433</v>
      </c>
      <c r="Q210" s="13">
        <f t="shared" si="3"/>
        <v>-708221</v>
      </c>
    </row>
    <row r="211" spans="1:17" hidden="1" outlineLevel="1" x14ac:dyDescent="0.25">
      <c r="A211" s="1">
        <v>162</v>
      </c>
      <c r="B211" s="1">
        <v>35</v>
      </c>
      <c r="C211" s="1">
        <v>97</v>
      </c>
      <c r="D211" s="1" t="s">
        <v>188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2">
        <v>57804045</v>
      </c>
      <c r="O211" s="12">
        <v>57804045</v>
      </c>
      <c r="P211" s="12">
        <v>60424141</v>
      </c>
      <c r="Q211" s="13">
        <f t="shared" si="3"/>
        <v>-2620096</v>
      </c>
    </row>
    <row r="212" spans="1:17" collapsed="1" x14ac:dyDescent="0.25">
      <c r="N212" s="12"/>
      <c r="O212" s="12"/>
      <c r="P212" s="12"/>
    </row>
    <row r="213" spans="1:17" ht="15.75" thickBot="1" x14ac:dyDescent="0.3">
      <c r="N213" s="12"/>
      <c r="O213" s="14">
        <f>O4+O9+O38+O64+O78+O96+O100+O106+O114+O122+O132+O135+O155+O160+O201+O209</f>
        <v>184235280</v>
      </c>
      <c r="P213" s="14">
        <f t="shared" ref="P213:Q213" si="4">P4+P9+P38+P64+P78+P96+P100+P106+P114+P122+P132+P135+P155+P160+P201+P209</f>
        <v>133657806</v>
      </c>
      <c r="Q213" s="14">
        <f t="shared" si="4"/>
        <v>50577474</v>
      </c>
    </row>
    <row r="214" spans="1:17" ht="15.75" thickTop="1" x14ac:dyDescent="0.25">
      <c r="N214" s="12"/>
      <c r="O214" s="12"/>
      <c r="P214" s="12"/>
    </row>
    <row r="215" spans="1:17" x14ac:dyDescent="0.25">
      <c r="N215" s="12"/>
      <c r="O215" s="12"/>
      <c r="P215" s="12"/>
    </row>
    <row r="216" spans="1:17" s="2" customFormat="1" x14ac:dyDescent="0.25">
      <c r="A216" s="2">
        <v>18</v>
      </c>
      <c r="B216" s="2">
        <v>43</v>
      </c>
      <c r="D216" s="2" t="s">
        <v>199</v>
      </c>
      <c r="E216" s="2">
        <v>0</v>
      </c>
      <c r="F216" s="2">
        <v>0</v>
      </c>
      <c r="G216" s="13">
        <v>-123417012</v>
      </c>
      <c r="H216" s="13">
        <v>-123417012</v>
      </c>
      <c r="I216" s="13">
        <v>21163678</v>
      </c>
      <c r="J216" s="2">
        <v>0</v>
      </c>
      <c r="K216" s="13">
        <v>65344905</v>
      </c>
      <c r="L216" s="13">
        <v>18867879</v>
      </c>
      <c r="M216" s="13">
        <v>105376462</v>
      </c>
      <c r="N216" s="2">
        <v>0</v>
      </c>
      <c r="O216" s="13">
        <v>-18040550</v>
      </c>
      <c r="P216" s="13">
        <v>-22447124</v>
      </c>
      <c r="Q216" s="13">
        <f t="shared" ref="Q216:Q278" si="5">O216-P216</f>
        <v>4406574</v>
      </c>
    </row>
    <row r="217" spans="1:17" hidden="1" outlineLevel="1" x14ac:dyDescent="0.25">
      <c r="A217" s="1">
        <v>181</v>
      </c>
      <c r="B217" s="1">
        <v>43</v>
      </c>
      <c r="C217" s="1">
        <v>1</v>
      </c>
      <c r="D217" s="1" t="s">
        <v>200</v>
      </c>
      <c r="E217" s="1">
        <v>0</v>
      </c>
      <c r="F217" s="1">
        <v>0</v>
      </c>
      <c r="G217" s="12">
        <v>-114936015</v>
      </c>
      <c r="H217" s="12">
        <v>-114936015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2">
        <v>-114936015</v>
      </c>
      <c r="P217" s="12">
        <v>-115050000</v>
      </c>
      <c r="Q217" s="13">
        <f t="shared" si="5"/>
        <v>113985</v>
      </c>
    </row>
    <row r="218" spans="1:17" hidden="1" outlineLevel="1" x14ac:dyDescent="0.25">
      <c r="A218" s="1">
        <v>182</v>
      </c>
      <c r="B218" s="1">
        <v>43</v>
      </c>
      <c r="C218" s="1">
        <v>21</v>
      </c>
      <c r="D218" s="1" t="s">
        <v>201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2">
        <v>27435769</v>
      </c>
      <c r="L218" s="1">
        <v>0</v>
      </c>
      <c r="M218" s="12">
        <v>27435769</v>
      </c>
      <c r="N218" s="1">
        <v>0</v>
      </c>
      <c r="O218" s="12">
        <v>27435769</v>
      </c>
      <c r="P218" s="12">
        <v>25878562</v>
      </c>
      <c r="Q218" s="13">
        <f t="shared" si="5"/>
        <v>1557207</v>
      </c>
    </row>
    <row r="219" spans="1:17" hidden="1" outlineLevel="1" x14ac:dyDescent="0.25">
      <c r="A219" s="1">
        <v>183</v>
      </c>
      <c r="B219" s="1">
        <v>43</v>
      </c>
      <c r="C219" s="1">
        <v>22</v>
      </c>
      <c r="D219" s="1" t="s">
        <v>202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2">
        <v>31862560</v>
      </c>
      <c r="L219" s="1">
        <v>0</v>
      </c>
      <c r="M219" s="12">
        <v>31862560</v>
      </c>
      <c r="N219" s="1">
        <v>0</v>
      </c>
      <c r="O219" s="12">
        <v>31862560</v>
      </c>
      <c r="P219" s="12">
        <v>30150000</v>
      </c>
      <c r="Q219" s="13">
        <f t="shared" si="5"/>
        <v>1712560</v>
      </c>
    </row>
    <row r="220" spans="1:17" hidden="1" outlineLevel="1" x14ac:dyDescent="0.25">
      <c r="A220" s="1">
        <v>184</v>
      </c>
      <c r="B220" s="1">
        <v>43</v>
      </c>
      <c r="C220" s="1">
        <v>23</v>
      </c>
      <c r="D220" s="1" t="s">
        <v>203</v>
      </c>
      <c r="E220" s="1">
        <v>0</v>
      </c>
      <c r="F220" s="1">
        <v>0</v>
      </c>
      <c r="G220" s="12">
        <v>-8480997</v>
      </c>
      <c r="H220" s="12">
        <v>-8480997</v>
      </c>
      <c r="I220" s="12">
        <v>21163678</v>
      </c>
      <c r="J220" s="1">
        <v>0</v>
      </c>
      <c r="K220" s="12">
        <v>6046576</v>
      </c>
      <c r="L220" s="1">
        <v>0</v>
      </c>
      <c r="M220" s="12">
        <v>27210254</v>
      </c>
      <c r="N220" s="1">
        <v>0</v>
      </c>
      <c r="O220" s="12">
        <v>18729257</v>
      </c>
      <c r="P220" s="12">
        <v>17793654</v>
      </c>
      <c r="Q220" s="13">
        <f t="shared" si="5"/>
        <v>935603</v>
      </c>
    </row>
    <row r="221" spans="1:17" hidden="1" outlineLevel="1" x14ac:dyDescent="0.25">
      <c r="A221" s="1">
        <v>185</v>
      </c>
      <c r="B221" s="1">
        <v>43</v>
      </c>
      <c r="C221" s="1">
        <v>89</v>
      </c>
      <c r="D221" s="1" t="s">
        <v>2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2">
        <v>18867879</v>
      </c>
      <c r="M221" s="12">
        <v>18867879</v>
      </c>
      <c r="N221" s="1">
        <v>0</v>
      </c>
      <c r="O221" s="12">
        <v>18867879</v>
      </c>
      <c r="P221" s="12">
        <v>18780660</v>
      </c>
      <c r="Q221" s="13">
        <f t="shared" si="5"/>
        <v>87219</v>
      </c>
    </row>
    <row r="222" spans="1:17" s="2" customFormat="1" collapsed="1" x14ac:dyDescent="0.25">
      <c r="A222" s="2">
        <v>19</v>
      </c>
      <c r="B222" s="2">
        <v>47</v>
      </c>
      <c r="D222" s="2" t="s">
        <v>204</v>
      </c>
      <c r="E222" s="2">
        <v>0</v>
      </c>
      <c r="F222" s="2">
        <v>0</v>
      </c>
      <c r="G222" s="13">
        <v>-229813349</v>
      </c>
      <c r="H222" s="13">
        <v>-229813349</v>
      </c>
      <c r="I222" s="2">
        <v>0</v>
      </c>
      <c r="J222" s="2">
        <v>0</v>
      </c>
      <c r="K222" s="13">
        <v>207839945</v>
      </c>
      <c r="L222" s="13">
        <v>9354825</v>
      </c>
      <c r="M222" s="13">
        <v>217194770</v>
      </c>
      <c r="N222" s="13">
        <v>-1266028</v>
      </c>
      <c r="O222" s="13">
        <v>-13884607</v>
      </c>
      <c r="P222" s="13">
        <v>-11139720</v>
      </c>
      <c r="Q222" s="13">
        <f t="shared" si="5"/>
        <v>-2744887</v>
      </c>
    </row>
    <row r="223" spans="1:17" hidden="1" outlineLevel="1" x14ac:dyDescent="0.25">
      <c r="A223" s="1">
        <v>191</v>
      </c>
      <c r="B223" s="1">
        <v>47</v>
      </c>
      <c r="C223" s="1">
        <v>1</v>
      </c>
      <c r="D223" s="1" t="s">
        <v>200</v>
      </c>
      <c r="E223" s="1">
        <v>0</v>
      </c>
      <c r="F223" s="1">
        <v>0</v>
      </c>
      <c r="G223" s="12">
        <v>-229813349</v>
      </c>
      <c r="H223" s="12">
        <v>-229813349</v>
      </c>
      <c r="I223" s="1">
        <v>0</v>
      </c>
      <c r="J223" s="1">
        <v>0</v>
      </c>
      <c r="K223" s="12">
        <v>910158</v>
      </c>
      <c r="L223" s="1">
        <v>0</v>
      </c>
      <c r="M223" s="12">
        <v>910158</v>
      </c>
      <c r="N223" s="1">
        <v>0</v>
      </c>
      <c r="O223" s="12">
        <v>-228903191</v>
      </c>
      <c r="P223" s="12">
        <v>-236525000</v>
      </c>
      <c r="Q223" s="13">
        <f t="shared" si="5"/>
        <v>7621809</v>
      </c>
    </row>
    <row r="224" spans="1:17" hidden="1" outlineLevel="1" x14ac:dyDescent="0.25">
      <c r="A224" s="1">
        <v>192</v>
      </c>
      <c r="B224" s="1">
        <v>47</v>
      </c>
      <c r="C224" s="1">
        <v>21</v>
      </c>
      <c r="D224" s="1" t="s">
        <v>205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2">
        <v>62336423</v>
      </c>
      <c r="L224" s="1">
        <v>0</v>
      </c>
      <c r="M224" s="12">
        <v>62336423</v>
      </c>
      <c r="N224" s="1">
        <v>0</v>
      </c>
      <c r="O224" s="12">
        <v>62336423</v>
      </c>
      <c r="P224" s="12">
        <v>74588908</v>
      </c>
      <c r="Q224" s="13">
        <f t="shared" si="5"/>
        <v>-12252485</v>
      </c>
    </row>
    <row r="225" spans="1:17" hidden="1" outlineLevel="1" x14ac:dyDescent="0.25">
      <c r="A225" s="1">
        <v>193</v>
      </c>
      <c r="B225" s="1">
        <v>47</v>
      </c>
      <c r="C225" s="1">
        <v>22</v>
      </c>
      <c r="D225" s="1" t="s">
        <v>206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2">
        <v>130760564</v>
      </c>
      <c r="L225" s="1">
        <v>0</v>
      </c>
      <c r="M225" s="12">
        <v>130760564</v>
      </c>
      <c r="N225" s="1">
        <v>0</v>
      </c>
      <c r="O225" s="12">
        <v>130760564</v>
      </c>
      <c r="P225" s="12">
        <v>125610442</v>
      </c>
      <c r="Q225" s="13">
        <f t="shared" si="5"/>
        <v>5150122</v>
      </c>
    </row>
    <row r="226" spans="1:17" hidden="1" outlineLevel="1" x14ac:dyDescent="0.25">
      <c r="A226" s="1">
        <v>194</v>
      </c>
      <c r="B226" s="1">
        <v>47</v>
      </c>
      <c r="C226" s="1">
        <v>23</v>
      </c>
      <c r="D226" s="1" t="s">
        <v>207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2">
        <v>13832800</v>
      </c>
      <c r="L226" s="1">
        <v>0</v>
      </c>
      <c r="M226" s="12">
        <v>13832800</v>
      </c>
      <c r="N226" s="1">
        <v>0</v>
      </c>
      <c r="O226" s="12">
        <v>13832800</v>
      </c>
      <c r="P226" s="12">
        <v>15826994</v>
      </c>
      <c r="Q226" s="13">
        <f t="shared" si="5"/>
        <v>-1994194</v>
      </c>
    </row>
    <row r="227" spans="1:17" hidden="1" outlineLevel="1" x14ac:dyDescent="0.25">
      <c r="A227" s="1">
        <v>195</v>
      </c>
      <c r="B227" s="1">
        <v>47</v>
      </c>
      <c r="C227" s="1">
        <v>25</v>
      </c>
      <c r="D227" s="1" t="s">
        <v>196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2">
        <v>2081000</v>
      </c>
      <c r="Q227" s="13">
        <f t="shared" si="5"/>
        <v>-2081000</v>
      </c>
    </row>
    <row r="228" spans="1:17" hidden="1" outlineLevel="1" x14ac:dyDescent="0.25">
      <c r="A228" s="1">
        <v>196</v>
      </c>
      <c r="B228" s="1">
        <v>47</v>
      </c>
      <c r="C228" s="1">
        <v>81</v>
      </c>
      <c r="D228" s="1" t="s">
        <v>208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2">
        <v>-1385581</v>
      </c>
      <c r="O228" s="12">
        <v>-1385581</v>
      </c>
      <c r="P228" s="12">
        <v>-1440000</v>
      </c>
      <c r="Q228" s="13">
        <f t="shared" si="5"/>
        <v>54419</v>
      </c>
    </row>
    <row r="229" spans="1:17" hidden="1" outlineLevel="1" x14ac:dyDescent="0.25">
      <c r="A229" s="1">
        <v>197</v>
      </c>
      <c r="B229" s="1">
        <v>47</v>
      </c>
      <c r="C229" s="1">
        <v>84</v>
      </c>
      <c r="D229" s="1" t="s">
        <v>209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2">
        <v>119553</v>
      </c>
      <c r="O229" s="12">
        <v>119553</v>
      </c>
      <c r="P229" s="1">
        <v>0</v>
      </c>
      <c r="Q229" s="13">
        <f t="shared" si="5"/>
        <v>119553</v>
      </c>
    </row>
    <row r="230" spans="1:17" hidden="1" outlineLevel="1" x14ac:dyDescent="0.25">
      <c r="A230" s="1">
        <v>198</v>
      </c>
      <c r="B230" s="1">
        <v>47</v>
      </c>
      <c r="C230" s="1">
        <v>89</v>
      </c>
      <c r="D230" s="1" t="s">
        <v>2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2">
        <v>9354825</v>
      </c>
      <c r="M230" s="12">
        <v>9354825</v>
      </c>
      <c r="N230" s="1">
        <v>0</v>
      </c>
      <c r="O230" s="12">
        <v>9354825</v>
      </c>
      <c r="P230" s="12">
        <v>9217935</v>
      </c>
      <c r="Q230" s="13">
        <f t="shared" si="5"/>
        <v>136890</v>
      </c>
    </row>
    <row r="231" spans="1:17" s="2" customFormat="1" collapsed="1" x14ac:dyDescent="0.25">
      <c r="A231" s="2">
        <v>20</v>
      </c>
      <c r="B231" s="2">
        <v>61</v>
      </c>
      <c r="D231" s="2" t="s">
        <v>210</v>
      </c>
      <c r="E231" s="2">
        <v>0</v>
      </c>
      <c r="F231" s="2">
        <v>0</v>
      </c>
      <c r="G231" s="13">
        <v>-29147289</v>
      </c>
      <c r="H231" s="13">
        <v>-29147289</v>
      </c>
      <c r="I231" s="2">
        <v>0</v>
      </c>
      <c r="J231" s="2">
        <v>0</v>
      </c>
      <c r="K231" s="13">
        <f>15053606+5064</f>
        <v>15058670</v>
      </c>
      <c r="L231" s="13">
        <v>6926381</v>
      </c>
      <c r="M231" s="13">
        <f>21979987+5064</f>
        <v>21985051</v>
      </c>
      <c r="N231" s="13">
        <v>12756169</v>
      </c>
      <c r="O231" s="13">
        <f>5588867+5064</f>
        <v>5593931</v>
      </c>
      <c r="P231" s="13">
        <v>7289317</v>
      </c>
      <c r="Q231" s="13">
        <f t="shared" si="5"/>
        <v>-1695386</v>
      </c>
    </row>
    <row r="232" spans="1:17" hidden="1" outlineLevel="1" x14ac:dyDescent="0.25">
      <c r="A232" s="1">
        <v>201</v>
      </c>
      <c r="B232" s="1">
        <v>61</v>
      </c>
      <c r="C232" s="1">
        <v>2</v>
      </c>
      <c r="D232" s="1" t="s">
        <v>211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2">
        <v>3663080</v>
      </c>
      <c r="L232" s="1">
        <v>0</v>
      </c>
      <c r="M232" s="12">
        <v>3663080</v>
      </c>
      <c r="N232" s="1">
        <v>0</v>
      </c>
      <c r="O232" s="12">
        <v>3663080</v>
      </c>
      <c r="P232" s="12">
        <v>8404085</v>
      </c>
      <c r="Q232" s="13">
        <f t="shared" si="5"/>
        <v>-4741005</v>
      </c>
    </row>
    <row r="233" spans="1:17" hidden="1" outlineLevel="1" x14ac:dyDescent="0.25">
      <c r="A233" s="1">
        <v>202</v>
      </c>
      <c r="B233" s="1">
        <v>61</v>
      </c>
      <c r="C233" s="1">
        <v>12</v>
      </c>
      <c r="D233" s="1" t="s">
        <v>212</v>
      </c>
      <c r="E233" s="1">
        <v>0</v>
      </c>
      <c r="F233" s="1">
        <v>0</v>
      </c>
      <c r="G233" s="12">
        <v>-625499</v>
      </c>
      <c r="H233" s="12">
        <v>-625499</v>
      </c>
      <c r="I233" s="1">
        <v>0</v>
      </c>
      <c r="J233" s="1">
        <v>0</v>
      </c>
      <c r="K233" s="12">
        <f>620814+5064</f>
        <v>625878</v>
      </c>
      <c r="L233" s="12">
        <v>229077</v>
      </c>
      <c r="M233" s="12">
        <f>849891+5064</f>
        <v>854955</v>
      </c>
      <c r="N233" s="12">
        <v>727819</v>
      </c>
      <c r="O233" s="12">
        <f>952211+5064</f>
        <v>957275</v>
      </c>
      <c r="P233" s="12">
        <v>-403576</v>
      </c>
      <c r="Q233" s="13">
        <f t="shared" si="5"/>
        <v>1360851</v>
      </c>
    </row>
    <row r="234" spans="1:17" hidden="1" outlineLevel="1" x14ac:dyDescent="0.25">
      <c r="A234" s="1">
        <v>203</v>
      </c>
      <c r="B234" s="1">
        <v>61</v>
      </c>
      <c r="C234" s="1">
        <v>13</v>
      </c>
      <c r="D234" s="1" t="s">
        <v>213</v>
      </c>
      <c r="E234" s="1">
        <v>0</v>
      </c>
      <c r="F234" s="1">
        <v>0</v>
      </c>
      <c r="G234" s="12">
        <v>-977302</v>
      </c>
      <c r="H234" s="12">
        <v>-977302</v>
      </c>
      <c r="I234" s="1">
        <v>0</v>
      </c>
      <c r="J234" s="1">
        <v>0</v>
      </c>
      <c r="K234" s="12">
        <v>212119</v>
      </c>
      <c r="L234" s="12">
        <v>245255</v>
      </c>
      <c r="M234" s="12">
        <v>457374</v>
      </c>
      <c r="N234" s="12">
        <v>381139</v>
      </c>
      <c r="O234" s="12">
        <v>-138789</v>
      </c>
      <c r="P234" s="12">
        <v>-561287</v>
      </c>
      <c r="Q234" s="13">
        <f t="shared" si="5"/>
        <v>422498</v>
      </c>
    </row>
    <row r="235" spans="1:17" hidden="1" outlineLevel="1" x14ac:dyDescent="0.25">
      <c r="A235" s="1">
        <v>204</v>
      </c>
      <c r="B235" s="1">
        <v>61</v>
      </c>
      <c r="C235" s="1">
        <v>19</v>
      </c>
      <c r="D235" s="1" t="s">
        <v>214</v>
      </c>
      <c r="E235" s="1">
        <v>0</v>
      </c>
      <c r="F235" s="1">
        <v>0</v>
      </c>
      <c r="G235" s="12">
        <v>-868657</v>
      </c>
      <c r="H235" s="12">
        <v>-868657</v>
      </c>
      <c r="I235" s="1">
        <v>0</v>
      </c>
      <c r="J235" s="1">
        <v>0</v>
      </c>
      <c r="K235" s="12">
        <v>232944</v>
      </c>
      <c r="L235" s="12">
        <v>279497</v>
      </c>
      <c r="M235" s="12">
        <v>512441</v>
      </c>
      <c r="N235" s="12">
        <v>577996</v>
      </c>
      <c r="O235" s="12">
        <v>221780</v>
      </c>
      <c r="P235" s="12">
        <v>-382896</v>
      </c>
      <c r="Q235" s="13">
        <f t="shared" si="5"/>
        <v>604676</v>
      </c>
    </row>
    <row r="236" spans="1:17" hidden="1" outlineLevel="1" x14ac:dyDescent="0.25">
      <c r="A236" s="1">
        <v>205</v>
      </c>
      <c r="B236" s="1">
        <v>61</v>
      </c>
      <c r="C236" s="1">
        <v>25</v>
      </c>
      <c r="D236" s="1" t="s">
        <v>215</v>
      </c>
      <c r="E236" s="1">
        <v>0</v>
      </c>
      <c r="F236" s="1">
        <v>0</v>
      </c>
      <c r="G236" s="12">
        <v>-895387</v>
      </c>
      <c r="H236" s="12">
        <v>-895387</v>
      </c>
      <c r="I236" s="1">
        <v>0</v>
      </c>
      <c r="J236" s="1">
        <v>0</v>
      </c>
      <c r="K236" s="12">
        <v>238407</v>
      </c>
      <c r="L236" s="12">
        <v>279394</v>
      </c>
      <c r="M236" s="12">
        <v>517801</v>
      </c>
      <c r="N236" s="12">
        <v>412633</v>
      </c>
      <c r="O236" s="12">
        <v>35047</v>
      </c>
      <c r="P236" s="12">
        <v>-432593</v>
      </c>
      <c r="Q236" s="13">
        <f t="shared" si="5"/>
        <v>467640</v>
      </c>
    </row>
    <row r="237" spans="1:17" hidden="1" outlineLevel="1" x14ac:dyDescent="0.25">
      <c r="A237" s="1">
        <v>206</v>
      </c>
      <c r="B237" s="1">
        <v>61</v>
      </c>
      <c r="C237" s="1">
        <v>26</v>
      </c>
      <c r="D237" s="1" t="s">
        <v>216</v>
      </c>
      <c r="E237" s="1">
        <v>0</v>
      </c>
      <c r="F237" s="1">
        <v>0</v>
      </c>
      <c r="G237" s="12">
        <v>-1007002</v>
      </c>
      <c r="H237" s="12">
        <v>-1007002</v>
      </c>
      <c r="I237" s="1">
        <v>0</v>
      </c>
      <c r="J237" s="1">
        <v>0</v>
      </c>
      <c r="K237" s="12">
        <v>327581</v>
      </c>
      <c r="L237" s="12">
        <v>318033</v>
      </c>
      <c r="M237" s="12">
        <v>645614</v>
      </c>
      <c r="N237" s="12">
        <v>469696</v>
      </c>
      <c r="O237" s="12">
        <v>108308</v>
      </c>
      <c r="P237" s="12">
        <v>-489271</v>
      </c>
      <c r="Q237" s="13">
        <f t="shared" si="5"/>
        <v>597579</v>
      </c>
    </row>
    <row r="238" spans="1:17" hidden="1" outlineLevel="1" x14ac:dyDescent="0.25">
      <c r="A238" s="1">
        <v>207</v>
      </c>
      <c r="B238" s="1">
        <v>61</v>
      </c>
      <c r="C238" s="1">
        <v>27</v>
      </c>
      <c r="D238" s="1" t="s">
        <v>217</v>
      </c>
      <c r="E238" s="1">
        <v>0</v>
      </c>
      <c r="F238" s="1">
        <v>0</v>
      </c>
      <c r="G238" s="12">
        <v>-895387</v>
      </c>
      <c r="H238" s="12">
        <v>-895387</v>
      </c>
      <c r="I238" s="1">
        <v>0</v>
      </c>
      <c r="J238" s="1">
        <v>0</v>
      </c>
      <c r="K238" s="12">
        <v>229013</v>
      </c>
      <c r="L238" s="12">
        <v>283852</v>
      </c>
      <c r="M238" s="12">
        <v>512865</v>
      </c>
      <c r="N238" s="12">
        <v>419215</v>
      </c>
      <c r="O238" s="12">
        <v>36693</v>
      </c>
      <c r="P238" s="12">
        <v>-425523</v>
      </c>
      <c r="Q238" s="13">
        <f t="shared" si="5"/>
        <v>462216</v>
      </c>
    </row>
    <row r="239" spans="1:17" hidden="1" outlineLevel="1" x14ac:dyDescent="0.25">
      <c r="A239" s="1">
        <v>208</v>
      </c>
      <c r="B239" s="1">
        <v>61</v>
      </c>
      <c r="C239" s="1">
        <v>28</v>
      </c>
      <c r="D239" s="1" t="s">
        <v>218</v>
      </c>
      <c r="E239" s="1">
        <v>0</v>
      </c>
      <c r="F239" s="1">
        <v>0</v>
      </c>
      <c r="G239" s="12">
        <v>-799836</v>
      </c>
      <c r="H239" s="12">
        <v>-799836</v>
      </c>
      <c r="I239" s="1">
        <v>0</v>
      </c>
      <c r="J239" s="1">
        <v>0</v>
      </c>
      <c r="K239" s="12">
        <v>195912</v>
      </c>
      <c r="L239" s="12">
        <v>238079</v>
      </c>
      <c r="M239" s="12">
        <v>433991</v>
      </c>
      <c r="N239" s="12">
        <v>351611</v>
      </c>
      <c r="O239" s="12">
        <v>-14234</v>
      </c>
      <c r="P239" s="12">
        <v>-395595</v>
      </c>
      <c r="Q239" s="13">
        <f t="shared" si="5"/>
        <v>381361</v>
      </c>
    </row>
    <row r="240" spans="1:17" hidden="1" outlineLevel="1" x14ac:dyDescent="0.25">
      <c r="A240" s="1">
        <v>209</v>
      </c>
      <c r="B240" s="1">
        <v>61</v>
      </c>
      <c r="C240" s="1">
        <v>29</v>
      </c>
      <c r="D240" s="1" t="s">
        <v>219</v>
      </c>
      <c r="E240" s="1">
        <v>0</v>
      </c>
      <c r="F240" s="1">
        <v>0</v>
      </c>
      <c r="G240" s="12">
        <v>-1007002</v>
      </c>
      <c r="H240" s="12">
        <v>-1007002</v>
      </c>
      <c r="I240" s="1">
        <v>0</v>
      </c>
      <c r="J240" s="1">
        <v>0</v>
      </c>
      <c r="K240" s="12">
        <v>243115</v>
      </c>
      <c r="L240" s="12">
        <v>322194</v>
      </c>
      <c r="M240" s="12">
        <v>565309</v>
      </c>
      <c r="N240" s="12">
        <v>475843</v>
      </c>
      <c r="O240" s="12">
        <v>34150</v>
      </c>
      <c r="P240" s="12">
        <v>-482421</v>
      </c>
      <c r="Q240" s="13">
        <f t="shared" si="5"/>
        <v>516571</v>
      </c>
    </row>
    <row r="241" spans="1:17" hidden="1" outlineLevel="1" x14ac:dyDescent="0.25">
      <c r="A241" s="1">
        <v>2010</v>
      </c>
      <c r="B241" s="1">
        <v>61</v>
      </c>
      <c r="C241" s="1">
        <v>30</v>
      </c>
      <c r="D241" s="1" t="s">
        <v>220</v>
      </c>
      <c r="E241" s="1">
        <v>0</v>
      </c>
      <c r="F241" s="1">
        <v>0</v>
      </c>
      <c r="G241" s="12">
        <v>-799837</v>
      </c>
      <c r="H241" s="12">
        <v>-799837</v>
      </c>
      <c r="I241" s="1">
        <v>0</v>
      </c>
      <c r="J241" s="1">
        <v>0</v>
      </c>
      <c r="K241" s="12">
        <v>196670</v>
      </c>
      <c r="L241" s="12">
        <v>238079</v>
      </c>
      <c r="M241" s="12">
        <v>434749</v>
      </c>
      <c r="N241" s="12">
        <v>351611</v>
      </c>
      <c r="O241" s="12">
        <v>-13477</v>
      </c>
      <c r="P241" s="12">
        <v>-395143</v>
      </c>
      <c r="Q241" s="13">
        <f t="shared" si="5"/>
        <v>381666</v>
      </c>
    </row>
    <row r="242" spans="1:17" hidden="1" outlineLevel="1" x14ac:dyDescent="0.25">
      <c r="A242" s="1">
        <v>2011</v>
      </c>
      <c r="B242" s="1">
        <v>61</v>
      </c>
      <c r="C242" s="1">
        <v>31</v>
      </c>
      <c r="D242" s="1" t="s">
        <v>221</v>
      </c>
      <c r="E242" s="1">
        <v>0</v>
      </c>
      <c r="F242" s="1">
        <v>0</v>
      </c>
      <c r="G242" s="12">
        <v>-896512</v>
      </c>
      <c r="H242" s="12">
        <v>-896512</v>
      </c>
      <c r="I242" s="1">
        <v>0</v>
      </c>
      <c r="J242" s="1">
        <v>0</v>
      </c>
      <c r="K242" s="12">
        <v>325672</v>
      </c>
      <c r="L242" s="12">
        <v>276659</v>
      </c>
      <c r="M242" s="12">
        <v>602331</v>
      </c>
      <c r="N242" s="12">
        <v>887310</v>
      </c>
      <c r="O242" s="12">
        <v>593129</v>
      </c>
      <c r="P242" s="12">
        <v>-402527</v>
      </c>
      <c r="Q242" s="13">
        <f t="shared" si="5"/>
        <v>995656</v>
      </c>
    </row>
    <row r="243" spans="1:17" hidden="1" outlineLevel="1" x14ac:dyDescent="0.25">
      <c r="A243" s="1">
        <v>2012</v>
      </c>
      <c r="B243" s="1">
        <v>61</v>
      </c>
      <c r="C243" s="1">
        <v>34</v>
      </c>
      <c r="D243" s="1" t="s">
        <v>222</v>
      </c>
      <c r="E243" s="1">
        <v>0</v>
      </c>
      <c r="F243" s="1">
        <v>0</v>
      </c>
      <c r="G243" s="12">
        <v>-729803</v>
      </c>
      <c r="H243" s="12">
        <v>-729803</v>
      </c>
      <c r="I243" s="1">
        <v>0</v>
      </c>
      <c r="J243" s="1">
        <v>0</v>
      </c>
      <c r="K243" s="12">
        <v>209638</v>
      </c>
      <c r="L243" s="12">
        <v>167585</v>
      </c>
      <c r="M243" s="12">
        <v>377223</v>
      </c>
      <c r="N243" s="12">
        <v>261318</v>
      </c>
      <c r="O243" s="12">
        <v>-91262</v>
      </c>
      <c r="P243" s="12">
        <v>-476192</v>
      </c>
      <c r="Q243" s="13">
        <f t="shared" si="5"/>
        <v>384930</v>
      </c>
    </row>
    <row r="244" spans="1:17" hidden="1" outlineLevel="1" x14ac:dyDescent="0.25">
      <c r="A244" s="1">
        <v>2013</v>
      </c>
      <c r="B244" s="1">
        <v>61</v>
      </c>
      <c r="C244" s="1">
        <v>37</v>
      </c>
      <c r="D244" s="1" t="s">
        <v>223</v>
      </c>
      <c r="E244" s="1">
        <v>0</v>
      </c>
      <c r="F244" s="1">
        <v>0</v>
      </c>
      <c r="G244" s="12">
        <v>-892714</v>
      </c>
      <c r="H244" s="12">
        <v>-892714</v>
      </c>
      <c r="I244" s="1">
        <v>0</v>
      </c>
      <c r="J244" s="1">
        <v>0</v>
      </c>
      <c r="K244" s="12">
        <v>231753</v>
      </c>
      <c r="L244" s="12">
        <v>215111</v>
      </c>
      <c r="M244" s="12">
        <v>446864</v>
      </c>
      <c r="N244" s="12">
        <v>432092</v>
      </c>
      <c r="O244" s="12">
        <v>-13758</v>
      </c>
      <c r="P244" s="12">
        <v>-475066</v>
      </c>
      <c r="Q244" s="13">
        <f t="shared" si="5"/>
        <v>461308</v>
      </c>
    </row>
    <row r="245" spans="1:17" hidden="1" outlineLevel="1" x14ac:dyDescent="0.25">
      <c r="A245" s="1">
        <v>2014</v>
      </c>
      <c r="B245" s="1">
        <v>61</v>
      </c>
      <c r="C245" s="1">
        <v>38</v>
      </c>
      <c r="D245" s="1" t="s">
        <v>224</v>
      </c>
      <c r="E245" s="1">
        <v>0</v>
      </c>
      <c r="F245" s="1">
        <v>0</v>
      </c>
      <c r="G245" s="12">
        <v>-1036455</v>
      </c>
      <c r="H245" s="12">
        <v>-1036455</v>
      </c>
      <c r="I245" s="1">
        <v>0</v>
      </c>
      <c r="J245" s="1">
        <v>0</v>
      </c>
      <c r="K245" s="12">
        <v>282765</v>
      </c>
      <c r="L245" s="12">
        <v>290549</v>
      </c>
      <c r="M245" s="12">
        <v>573314</v>
      </c>
      <c r="N245" s="12">
        <v>576543</v>
      </c>
      <c r="O245" s="12">
        <v>113402</v>
      </c>
      <c r="P245" s="12">
        <v>-500117</v>
      </c>
      <c r="Q245" s="13">
        <f t="shared" si="5"/>
        <v>613519</v>
      </c>
    </row>
    <row r="246" spans="1:17" hidden="1" outlineLevel="1" x14ac:dyDescent="0.25">
      <c r="A246" s="1">
        <v>2015</v>
      </c>
      <c r="B246" s="1">
        <v>61</v>
      </c>
      <c r="C246" s="1">
        <v>40</v>
      </c>
      <c r="D246" s="1" t="s">
        <v>225</v>
      </c>
      <c r="E246" s="1">
        <v>0</v>
      </c>
      <c r="F246" s="1">
        <v>0</v>
      </c>
      <c r="G246" s="12">
        <v>-951295</v>
      </c>
      <c r="H246" s="12">
        <v>-951295</v>
      </c>
      <c r="I246" s="1">
        <v>0</v>
      </c>
      <c r="J246" s="1">
        <v>0</v>
      </c>
      <c r="K246" s="12">
        <v>251223</v>
      </c>
      <c r="L246" s="12">
        <v>200829</v>
      </c>
      <c r="M246" s="12">
        <v>452052</v>
      </c>
      <c r="N246" s="12">
        <v>340485</v>
      </c>
      <c r="O246" s="12">
        <v>-158758</v>
      </c>
      <c r="P246" s="12">
        <v>-538743</v>
      </c>
      <c r="Q246" s="13">
        <f t="shared" si="5"/>
        <v>379985</v>
      </c>
    </row>
    <row r="247" spans="1:17" hidden="1" outlineLevel="1" x14ac:dyDescent="0.25">
      <c r="A247" s="1">
        <v>2016</v>
      </c>
      <c r="B247" s="1">
        <v>61</v>
      </c>
      <c r="C247" s="1">
        <v>41</v>
      </c>
      <c r="D247" s="1" t="s">
        <v>226</v>
      </c>
      <c r="E247" s="1">
        <v>0</v>
      </c>
      <c r="F247" s="1">
        <v>0</v>
      </c>
      <c r="G247" s="12">
        <v>-1004428</v>
      </c>
      <c r="H247" s="12">
        <v>-1004428</v>
      </c>
      <c r="I247" s="1">
        <v>0</v>
      </c>
      <c r="J247" s="1">
        <v>0</v>
      </c>
      <c r="K247" s="12">
        <v>254099</v>
      </c>
      <c r="L247" s="12">
        <v>251389</v>
      </c>
      <c r="M247" s="12">
        <v>505488</v>
      </c>
      <c r="N247" s="12">
        <v>491428</v>
      </c>
      <c r="O247" s="12">
        <v>-7512</v>
      </c>
      <c r="P247" s="12">
        <v>-532733</v>
      </c>
      <c r="Q247" s="13">
        <f t="shared" si="5"/>
        <v>525221</v>
      </c>
    </row>
    <row r="248" spans="1:17" hidden="1" outlineLevel="1" x14ac:dyDescent="0.25">
      <c r="A248" s="1">
        <v>2017</v>
      </c>
      <c r="B248" s="1">
        <v>61</v>
      </c>
      <c r="C248" s="1">
        <v>43</v>
      </c>
      <c r="D248" s="1" t="s">
        <v>227</v>
      </c>
      <c r="E248" s="1">
        <v>0</v>
      </c>
      <c r="F248" s="1">
        <v>0</v>
      </c>
      <c r="G248" s="12">
        <v>-944497</v>
      </c>
      <c r="H248" s="12">
        <v>-944497</v>
      </c>
      <c r="I248" s="1">
        <v>0</v>
      </c>
      <c r="J248" s="1">
        <v>0</v>
      </c>
      <c r="K248" s="12">
        <v>257163</v>
      </c>
      <c r="L248" s="12">
        <v>169700</v>
      </c>
      <c r="M248" s="12">
        <v>426863</v>
      </c>
      <c r="N248" s="12">
        <v>370100</v>
      </c>
      <c r="O248" s="12">
        <v>-147534</v>
      </c>
      <c r="P248" s="12">
        <v>-541729</v>
      </c>
      <c r="Q248" s="13">
        <f t="shared" si="5"/>
        <v>394195</v>
      </c>
    </row>
    <row r="249" spans="1:17" hidden="1" outlineLevel="1" x14ac:dyDescent="0.25">
      <c r="A249" s="1">
        <v>2018</v>
      </c>
      <c r="B249" s="1">
        <v>61</v>
      </c>
      <c r="C249" s="1">
        <v>46</v>
      </c>
      <c r="D249" s="1" t="s">
        <v>228</v>
      </c>
      <c r="E249" s="1">
        <v>0</v>
      </c>
      <c r="F249" s="1">
        <v>0</v>
      </c>
      <c r="G249" s="12">
        <v>-924319</v>
      </c>
      <c r="H249" s="12">
        <v>-924319</v>
      </c>
      <c r="I249" s="1">
        <v>0</v>
      </c>
      <c r="J249" s="1">
        <v>0</v>
      </c>
      <c r="K249" s="12">
        <v>288453</v>
      </c>
      <c r="L249" s="12">
        <v>141441</v>
      </c>
      <c r="M249" s="12">
        <v>429894</v>
      </c>
      <c r="N249" s="12">
        <v>361745</v>
      </c>
      <c r="O249" s="12">
        <v>-132680</v>
      </c>
      <c r="P249" s="12">
        <v>-562826</v>
      </c>
      <c r="Q249" s="13">
        <f t="shared" si="5"/>
        <v>430146</v>
      </c>
    </row>
    <row r="250" spans="1:17" hidden="1" outlineLevel="1" x14ac:dyDescent="0.25">
      <c r="A250" s="1">
        <v>2019</v>
      </c>
      <c r="B250" s="1">
        <v>61</v>
      </c>
      <c r="C250" s="1">
        <v>49</v>
      </c>
      <c r="D250" s="1" t="s">
        <v>229</v>
      </c>
      <c r="E250" s="1">
        <v>0</v>
      </c>
      <c r="F250" s="1">
        <v>0</v>
      </c>
      <c r="G250" s="12">
        <v>-102500</v>
      </c>
      <c r="H250" s="12">
        <v>-102500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2">
        <v>-102500</v>
      </c>
      <c r="P250" s="12">
        <v>395361</v>
      </c>
      <c r="Q250" s="13">
        <f t="shared" si="5"/>
        <v>-497861</v>
      </c>
    </row>
    <row r="251" spans="1:17" hidden="1" outlineLevel="1" x14ac:dyDescent="0.25">
      <c r="A251" s="1">
        <v>2020</v>
      </c>
      <c r="B251" s="1">
        <v>61</v>
      </c>
      <c r="C251" s="1">
        <v>50</v>
      </c>
      <c r="D251" s="1" t="s">
        <v>230</v>
      </c>
      <c r="E251" s="1">
        <v>0</v>
      </c>
      <c r="F251" s="1">
        <v>0</v>
      </c>
      <c r="G251" s="12">
        <v>-868657</v>
      </c>
      <c r="H251" s="12">
        <v>-868657</v>
      </c>
      <c r="I251" s="1">
        <v>0</v>
      </c>
      <c r="J251" s="1">
        <v>0</v>
      </c>
      <c r="K251" s="12">
        <v>1260000</v>
      </c>
      <c r="L251" s="1">
        <v>0</v>
      </c>
      <c r="M251" s="12">
        <v>1260000</v>
      </c>
      <c r="N251" s="1">
        <v>0</v>
      </c>
      <c r="O251" s="12">
        <v>391343</v>
      </c>
      <c r="P251" s="12">
        <v>400473</v>
      </c>
      <c r="Q251" s="13">
        <f t="shared" si="5"/>
        <v>-9130</v>
      </c>
    </row>
    <row r="252" spans="1:17" hidden="1" outlineLevel="1" x14ac:dyDescent="0.25">
      <c r="A252" s="1">
        <v>2021</v>
      </c>
      <c r="B252" s="1">
        <v>61</v>
      </c>
      <c r="C252" s="1">
        <v>51</v>
      </c>
      <c r="D252" s="1" t="s">
        <v>231</v>
      </c>
      <c r="E252" s="1">
        <v>0</v>
      </c>
      <c r="F252" s="1">
        <v>0</v>
      </c>
      <c r="G252" s="12">
        <v>-845173</v>
      </c>
      <c r="H252" s="12">
        <v>-845173</v>
      </c>
      <c r="I252" s="1">
        <v>0</v>
      </c>
      <c r="J252" s="1">
        <v>0</v>
      </c>
      <c r="K252" s="12">
        <v>238121</v>
      </c>
      <c r="L252" s="12">
        <v>145522</v>
      </c>
      <c r="M252" s="12">
        <v>383643</v>
      </c>
      <c r="N252" s="12">
        <v>262341</v>
      </c>
      <c r="O252" s="12">
        <v>-199189</v>
      </c>
      <c r="P252" s="12">
        <v>-507535</v>
      </c>
      <c r="Q252" s="13">
        <f t="shared" si="5"/>
        <v>308346</v>
      </c>
    </row>
    <row r="253" spans="1:17" hidden="1" outlineLevel="1" x14ac:dyDescent="0.25">
      <c r="A253" s="1">
        <v>2022</v>
      </c>
      <c r="B253" s="1">
        <v>61</v>
      </c>
      <c r="C253" s="1">
        <v>53</v>
      </c>
      <c r="D253" s="1" t="s">
        <v>232</v>
      </c>
      <c r="E253" s="1">
        <v>0</v>
      </c>
      <c r="F253" s="1">
        <v>0</v>
      </c>
      <c r="G253" s="12">
        <v>-868657</v>
      </c>
      <c r="H253" s="12">
        <v>-868657</v>
      </c>
      <c r="I253" s="1">
        <v>0</v>
      </c>
      <c r="J253" s="1">
        <v>0</v>
      </c>
      <c r="K253" s="12">
        <v>183984</v>
      </c>
      <c r="L253" s="12">
        <v>230320</v>
      </c>
      <c r="M253" s="12">
        <v>414304</v>
      </c>
      <c r="N253" s="12">
        <v>376485</v>
      </c>
      <c r="O253" s="12">
        <v>-77868</v>
      </c>
      <c r="P253" s="12">
        <v>-483941</v>
      </c>
      <c r="Q253" s="13">
        <f t="shared" si="5"/>
        <v>406073</v>
      </c>
    </row>
    <row r="254" spans="1:17" hidden="1" outlineLevel="1" x14ac:dyDescent="0.25">
      <c r="A254" s="1">
        <v>2023</v>
      </c>
      <c r="B254" s="1">
        <v>61</v>
      </c>
      <c r="C254" s="1">
        <v>54</v>
      </c>
      <c r="D254" s="1" t="s">
        <v>233</v>
      </c>
      <c r="E254" s="1">
        <v>0</v>
      </c>
      <c r="F254" s="1">
        <v>0</v>
      </c>
      <c r="G254" s="12">
        <v>-1008805</v>
      </c>
      <c r="H254" s="12">
        <v>-1008805</v>
      </c>
      <c r="I254" s="1">
        <v>0</v>
      </c>
      <c r="J254" s="1">
        <v>0</v>
      </c>
      <c r="K254" s="12">
        <v>228441</v>
      </c>
      <c r="L254" s="12">
        <v>222213</v>
      </c>
      <c r="M254" s="12">
        <v>450654</v>
      </c>
      <c r="N254" s="12">
        <v>517345</v>
      </c>
      <c r="O254" s="12">
        <v>-40806</v>
      </c>
      <c r="P254" s="12">
        <v>-592095</v>
      </c>
      <c r="Q254" s="13">
        <f t="shared" si="5"/>
        <v>551289</v>
      </c>
    </row>
    <row r="255" spans="1:17" hidden="1" outlineLevel="1" x14ac:dyDescent="0.25">
      <c r="A255" s="1">
        <v>2024</v>
      </c>
      <c r="B255" s="1">
        <v>61</v>
      </c>
      <c r="C255" s="1">
        <v>58</v>
      </c>
      <c r="D255" s="1" t="s">
        <v>234</v>
      </c>
      <c r="E255" s="1">
        <v>0</v>
      </c>
      <c r="F255" s="1">
        <v>0</v>
      </c>
      <c r="G255" s="12">
        <v>-750747</v>
      </c>
      <c r="H255" s="12">
        <v>-750747</v>
      </c>
      <c r="I255" s="1">
        <v>0</v>
      </c>
      <c r="J255" s="1">
        <v>0</v>
      </c>
      <c r="K255" s="12">
        <v>262083</v>
      </c>
      <c r="L255" s="12">
        <v>257634</v>
      </c>
      <c r="M255" s="12">
        <v>519717</v>
      </c>
      <c r="N255" s="12">
        <v>437418</v>
      </c>
      <c r="O255" s="12">
        <v>206388</v>
      </c>
      <c r="P255" s="12">
        <v>-338885</v>
      </c>
      <c r="Q255" s="13">
        <f t="shared" si="5"/>
        <v>545273</v>
      </c>
    </row>
    <row r="256" spans="1:17" hidden="1" outlineLevel="1" x14ac:dyDescent="0.25">
      <c r="A256" s="1">
        <v>2025</v>
      </c>
      <c r="B256" s="1">
        <v>61</v>
      </c>
      <c r="C256" s="1">
        <v>59</v>
      </c>
      <c r="D256" s="1" t="s">
        <v>235</v>
      </c>
      <c r="E256" s="1">
        <v>0</v>
      </c>
      <c r="F256" s="1">
        <v>0</v>
      </c>
      <c r="G256" s="12">
        <v>-1003405</v>
      </c>
      <c r="H256" s="12">
        <v>-1003405</v>
      </c>
      <c r="I256" s="1">
        <v>0</v>
      </c>
      <c r="J256" s="1">
        <v>0</v>
      </c>
      <c r="K256" s="12">
        <v>315899</v>
      </c>
      <c r="L256" s="12">
        <v>201311</v>
      </c>
      <c r="M256" s="12">
        <v>517210</v>
      </c>
      <c r="N256" s="12">
        <v>51042</v>
      </c>
      <c r="O256" s="12">
        <v>-435153</v>
      </c>
      <c r="P256" s="12">
        <v>-593985</v>
      </c>
      <c r="Q256" s="13">
        <f t="shared" si="5"/>
        <v>158832</v>
      </c>
    </row>
    <row r="257" spans="1:17" hidden="1" outlineLevel="1" x14ac:dyDescent="0.25">
      <c r="A257" s="1">
        <v>2026</v>
      </c>
      <c r="B257" s="1">
        <v>61</v>
      </c>
      <c r="C257" s="1">
        <v>63</v>
      </c>
      <c r="D257" s="1" t="s">
        <v>236</v>
      </c>
      <c r="E257" s="1">
        <v>0</v>
      </c>
      <c r="F257" s="1">
        <v>0</v>
      </c>
      <c r="G257" s="12">
        <v>-1006552</v>
      </c>
      <c r="H257" s="12">
        <v>-1006552</v>
      </c>
      <c r="I257" s="1">
        <v>0</v>
      </c>
      <c r="J257" s="1">
        <v>0</v>
      </c>
      <c r="K257" s="12">
        <v>256442</v>
      </c>
      <c r="L257" s="12">
        <v>232864</v>
      </c>
      <c r="M257" s="12">
        <v>489306</v>
      </c>
      <c r="N257" s="12">
        <v>430131</v>
      </c>
      <c r="O257" s="12">
        <v>-87115</v>
      </c>
      <c r="P257" s="12">
        <v>-549276</v>
      </c>
      <c r="Q257" s="13">
        <f t="shared" si="5"/>
        <v>462161</v>
      </c>
    </row>
    <row r="258" spans="1:17" hidden="1" outlineLevel="1" x14ac:dyDescent="0.25">
      <c r="A258" s="1">
        <v>2027</v>
      </c>
      <c r="B258" s="1">
        <v>61</v>
      </c>
      <c r="C258" s="1">
        <v>68</v>
      </c>
      <c r="D258" s="1" t="s">
        <v>237</v>
      </c>
      <c r="E258" s="1">
        <v>0</v>
      </c>
      <c r="F258" s="1">
        <v>0</v>
      </c>
      <c r="G258" s="12">
        <v>-1007362</v>
      </c>
      <c r="H258" s="12">
        <v>-1007362</v>
      </c>
      <c r="I258" s="1">
        <v>0</v>
      </c>
      <c r="J258" s="1">
        <v>0</v>
      </c>
      <c r="K258" s="12">
        <v>373972</v>
      </c>
      <c r="L258" s="12">
        <v>242497</v>
      </c>
      <c r="M258" s="12">
        <v>616469</v>
      </c>
      <c r="N258" s="12">
        <v>430131</v>
      </c>
      <c r="O258" s="12">
        <v>39238</v>
      </c>
      <c r="P258" s="12">
        <v>-562273</v>
      </c>
      <c r="Q258" s="13">
        <f t="shared" si="5"/>
        <v>601511</v>
      </c>
    </row>
    <row r="259" spans="1:17" hidden="1" outlineLevel="1" x14ac:dyDescent="0.25">
      <c r="A259" s="1">
        <v>2028</v>
      </c>
      <c r="B259" s="1">
        <v>61</v>
      </c>
      <c r="C259" s="1">
        <v>70</v>
      </c>
      <c r="D259" s="1" t="s">
        <v>238</v>
      </c>
      <c r="E259" s="1">
        <v>0</v>
      </c>
      <c r="F259" s="1">
        <v>0</v>
      </c>
      <c r="G259" s="12">
        <v>-1007362</v>
      </c>
      <c r="H259" s="12">
        <v>-1007362</v>
      </c>
      <c r="I259" s="1">
        <v>0</v>
      </c>
      <c r="J259" s="1">
        <v>0</v>
      </c>
      <c r="K259" s="12">
        <v>306997</v>
      </c>
      <c r="L259" s="12">
        <v>242497</v>
      </c>
      <c r="M259" s="12">
        <v>549494</v>
      </c>
      <c r="N259" s="12">
        <v>430131</v>
      </c>
      <c r="O259" s="12">
        <v>-27737</v>
      </c>
      <c r="P259" s="12">
        <v>-562035</v>
      </c>
      <c r="Q259" s="13">
        <f t="shared" si="5"/>
        <v>534298</v>
      </c>
    </row>
    <row r="260" spans="1:17" hidden="1" outlineLevel="1" x14ac:dyDescent="0.25">
      <c r="A260" s="1">
        <v>2029</v>
      </c>
      <c r="B260" s="1">
        <v>61</v>
      </c>
      <c r="C260" s="1">
        <v>71</v>
      </c>
      <c r="D260" s="1" t="s">
        <v>239</v>
      </c>
      <c r="E260" s="1">
        <v>0</v>
      </c>
      <c r="F260" s="1">
        <v>0</v>
      </c>
      <c r="G260" s="12">
        <v>-1007359</v>
      </c>
      <c r="H260" s="12">
        <v>-1007359</v>
      </c>
      <c r="I260" s="1">
        <v>0</v>
      </c>
      <c r="J260" s="1">
        <v>0</v>
      </c>
      <c r="K260" s="12">
        <v>2220456</v>
      </c>
      <c r="L260" s="1">
        <v>0</v>
      </c>
      <c r="M260" s="12">
        <v>2220456</v>
      </c>
      <c r="N260" s="1">
        <v>0</v>
      </c>
      <c r="O260" s="12">
        <v>1213097</v>
      </c>
      <c r="P260" s="12">
        <v>395121</v>
      </c>
      <c r="Q260" s="13">
        <f t="shared" si="5"/>
        <v>817976</v>
      </c>
    </row>
    <row r="261" spans="1:17" hidden="1" outlineLevel="1" x14ac:dyDescent="0.25">
      <c r="A261" s="1">
        <v>2030</v>
      </c>
      <c r="B261" s="1">
        <v>61</v>
      </c>
      <c r="C261" s="1">
        <v>73</v>
      </c>
      <c r="D261" s="1" t="s">
        <v>240</v>
      </c>
      <c r="E261" s="1">
        <v>0</v>
      </c>
      <c r="F261" s="1">
        <v>0</v>
      </c>
      <c r="G261" s="12">
        <v>-1006552</v>
      </c>
      <c r="H261" s="12">
        <v>-1006552</v>
      </c>
      <c r="I261" s="1">
        <v>0</v>
      </c>
      <c r="J261" s="1">
        <v>0</v>
      </c>
      <c r="K261" s="12">
        <v>249197</v>
      </c>
      <c r="L261" s="12">
        <v>206700</v>
      </c>
      <c r="M261" s="12">
        <v>455897</v>
      </c>
      <c r="N261" s="12">
        <v>432426</v>
      </c>
      <c r="O261" s="12">
        <v>-118229</v>
      </c>
      <c r="P261" s="12">
        <v>-591180</v>
      </c>
      <c r="Q261" s="13">
        <f t="shared" si="5"/>
        <v>472951</v>
      </c>
    </row>
    <row r="262" spans="1:17" hidden="1" outlineLevel="1" x14ac:dyDescent="0.25">
      <c r="A262" s="1">
        <v>2031</v>
      </c>
      <c r="B262" s="1">
        <v>61</v>
      </c>
      <c r="C262" s="1">
        <v>74</v>
      </c>
      <c r="D262" s="1" t="s">
        <v>241</v>
      </c>
      <c r="E262" s="1">
        <v>0</v>
      </c>
      <c r="F262" s="1">
        <v>0</v>
      </c>
      <c r="G262" s="12">
        <v>-803484</v>
      </c>
      <c r="H262" s="12">
        <v>-803484</v>
      </c>
      <c r="I262" s="1">
        <v>0</v>
      </c>
      <c r="J262" s="1">
        <v>0</v>
      </c>
      <c r="K262" s="12">
        <v>215922</v>
      </c>
      <c r="L262" s="12">
        <v>199448</v>
      </c>
      <c r="M262" s="12">
        <v>415370</v>
      </c>
      <c r="N262" s="12">
        <v>318435</v>
      </c>
      <c r="O262" s="12">
        <v>-69679</v>
      </c>
      <c r="P262" s="12">
        <v>-450969</v>
      </c>
      <c r="Q262" s="13">
        <f t="shared" si="5"/>
        <v>381290</v>
      </c>
    </row>
    <row r="263" spans="1:17" hidden="1" outlineLevel="1" x14ac:dyDescent="0.25">
      <c r="A263" s="1">
        <v>2032</v>
      </c>
      <c r="B263" s="1">
        <v>61</v>
      </c>
      <c r="C263" s="1">
        <v>75</v>
      </c>
      <c r="D263" s="1" t="s">
        <v>242</v>
      </c>
      <c r="E263" s="1">
        <v>0</v>
      </c>
      <c r="F263" s="1">
        <v>0</v>
      </c>
      <c r="G263" s="12">
        <v>-803484</v>
      </c>
      <c r="H263" s="12">
        <v>-803484</v>
      </c>
      <c r="I263" s="1">
        <v>0</v>
      </c>
      <c r="J263" s="1">
        <v>0</v>
      </c>
      <c r="K263" s="12">
        <v>225124</v>
      </c>
      <c r="L263" s="12">
        <v>199448</v>
      </c>
      <c r="M263" s="12">
        <v>424572</v>
      </c>
      <c r="N263" s="12">
        <v>317092</v>
      </c>
      <c r="O263" s="12">
        <v>-61820</v>
      </c>
      <c r="P263" s="12">
        <v>-450666</v>
      </c>
      <c r="Q263" s="13">
        <f t="shared" si="5"/>
        <v>388846</v>
      </c>
    </row>
    <row r="264" spans="1:17" hidden="1" outlineLevel="1" x14ac:dyDescent="0.25">
      <c r="A264" s="1">
        <v>2033</v>
      </c>
      <c r="B264" s="1">
        <v>61</v>
      </c>
      <c r="C264" s="1">
        <v>76</v>
      </c>
      <c r="D264" s="1" t="s">
        <v>243</v>
      </c>
      <c r="E264" s="1">
        <v>0</v>
      </c>
      <c r="F264" s="1">
        <v>0</v>
      </c>
      <c r="G264" s="12">
        <v>-901919</v>
      </c>
      <c r="H264" s="12">
        <v>-901919</v>
      </c>
      <c r="I264" s="1">
        <v>0</v>
      </c>
      <c r="J264" s="1">
        <v>0</v>
      </c>
      <c r="K264" s="12">
        <v>234206</v>
      </c>
      <c r="L264" s="12">
        <v>199601</v>
      </c>
      <c r="M264" s="12">
        <v>433807</v>
      </c>
      <c r="N264" s="12">
        <v>418020</v>
      </c>
      <c r="O264" s="12">
        <v>-50092</v>
      </c>
      <c r="P264" s="12">
        <v>-516547</v>
      </c>
      <c r="Q264" s="13">
        <f t="shared" si="5"/>
        <v>466455</v>
      </c>
    </row>
    <row r="265" spans="1:17" hidden="1" outlineLevel="1" x14ac:dyDescent="0.25">
      <c r="A265" s="1">
        <v>2034</v>
      </c>
      <c r="B265" s="1">
        <v>61</v>
      </c>
      <c r="C265" s="1">
        <v>77</v>
      </c>
      <c r="D265" s="1" t="s">
        <v>244</v>
      </c>
      <c r="E265" s="1">
        <v>0</v>
      </c>
      <c r="F265" s="1">
        <v>0</v>
      </c>
      <c r="G265" s="12">
        <v>-899339</v>
      </c>
      <c r="H265" s="12">
        <v>-899339</v>
      </c>
      <c r="I265" s="1">
        <v>0</v>
      </c>
      <c r="J265" s="1">
        <v>0</v>
      </c>
      <c r="K265" s="12">
        <v>222341</v>
      </c>
      <c r="L265" s="12">
        <v>199603</v>
      </c>
      <c r="M265" s="12">
        <v>421944</v>
      </c>
      <c r="N265" s="12">
        <v>416817</v>
      </c>
      <c r="O265" s="12">
        <v>-60578</v>
      </c>
      <c r="P265" s="12">
        <v>-509728</v>
      </c>
      <c r="Q265" s="13">
        <f t="shared" si="5"/>
        <v>449150</v>
      </c>
    </row>
    <row r="266" spans="1:17" hidden="1" outlineLevel="1" x14ac:dyDescent="0.25">
      <c r="A266" s="1">
        <v>2035</v>
      </c>
      <c r="B266" s="1">
        <v>61</v>
      </c>
      <c r="C266" s="1">
        <v>81</v>
      </c>
      <c r="D266" s="1" t="s">
        <v>245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2">
        <v>29771</v>
      </c>
      <c r="O266" s="12">
        <v>29771</v>
      </c>
      <c r="P266" s="1">
        <v>0</v>
      </c>
      <c r="Q266" s="13">
        <f t="shared" si="5"/>
        <v>29771</v>
      </c>
    </row>
    <row r="267" spans="1:17" hidden="1" outlineLevel="1" x14ac:dyDescent="0.25">
      <c r="A267" s="1">
        <v>2036</v>
      </c>
      <c r="B267" s="1">
        <v>61</v>
      </c>
      <c r="C267" s="1">
        <v>84</v>
      </c>
      <c r="D267" s="1" t="s">
        <v>246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2">
        <v>12401630</v>
      </c>
      <c r="Q267" s="13">
        <f t="shared" si="5"/>
        <v>-12401630</v>
      </c>
    </row>
    <row r="268" spans="1:17" s="2" customFormat="1" collapsed="1" x14ac:dyDescent="0.25">
      <c r="A268" s="2">
        <v>21</v>
      </c>
      <c r="B268" s="2">
        <v>63</v>
      </c>
      <c r="D268" s="2" t="s">
        <v>247</v>
      </c>
      <c r="E268" s="2">
        <v>0</v>
      </c>
      <c r="F268" s="2">
        <v>0</v>
      </c>
      <c r="G268" s="13">
        <v>-16233378</v>
      </c>
      <c r="H268" s="13">
        <v>-16233378</v>
      </c>
      <c r="I268" s="2">
        <v>0</v>
      </c>
      <c r="J268" s="2">
        <v>0</v>
      </c>
      <c r="K268" s="13">
        <v>13538475</v>
      </c>
      <c r="L268" s="13">
        <v>611730</v>
      </c>
      <c r="M268" s="13">
        <v>14150205</v>
      </c>
      <c r="N268" s="13">
        <v>4353072</v>
      </c>
      <c r="O268" s="13">
        <v>2269899</v>
      </c>
      <c r="P268" s="13">
        <v>2931392</v>
      </c>
      <c r="Q268" s="13">
        <f t="shared" si="5"/>
        <v>-661493</v>
      </c>
    </row>
    <row r="269" spans="1:17" hidden="1" outlineLevel="1" x14ac:dyDescent="0.25">
      <c r="A269" s="1">
        <v>211</v>
      </c>
      <c r="B269" s="1">
        <v>63</v>
      </c>
      <c r="C269" s="1">
        <v>21</v>
      </c>
      <c r="D269" s="1" t="s">
        <v>247</v>
      </c>
      <c r="E269" s="1">
        <v>0</v>
      </c>
      <c r="F269" s="1">
        <v>0</v>
      </c>
      <c r="G269" s="12">
        <v>-16233378</v>
      </c>
      <c r="H269" s="12">
        <v>-16233378</v>
      </c>
      <c r="I269" s="1">
        <v>0</v>
      </c>
      <c r="J269" s="1">
        <v>0</v>
      </c>
      <c r="K269" s="12">
        <v>13538475</v>
      </c>
      <c r="L269" s="1">
        <v>0</v>
      </c>
      <c r="M269" s="12">
        <v>13538475</v>
      </c>
      <c r="N269" s="1">
        <v>0</v>
      </c>
      <c r="O269" s="12">
        <v>-2694903</v>
      </c>
      <c r="P269" s="12">
        <v>-1058114</v>
      </c>
      <c r="Q269" s="13">
        <f t="shared" si="5"/>
        <v>-1636789</v>
      </c>
    </row>
    <row r="270" spans="1:17" hidden="1" outlineLevel="1" x14ac:dyDescent="0.25">
      <c r="A270" s="1">
        <v>212</v>
      </c>
      <c r="B270" s="1">
        <v>63</v>
      </c>
      <c r="C270" s="1">
        <v>84</v>
      </c>
      <c r="D270" s="1" t="s">
        <v>246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2">
        <v>4353072</v>
      </c>
      <c r="O270" s="12">
        <v>4353072</v>
      </c>
      <c r="P270" s="12">
        <v>3355007</v>
      </c>
      <c r="Q270" s="13">
        <f t="shared" si="5"/>
        <v>998065</v>
      </c>
    </row>
    <row r="271" spans="1:17" hidden="1" outlineLevel="1" x14ac:dyDescent="0.25">
      <c r="A271" s="1">
        <v>213</v>
      </c>
      <c r="B271" s="1">
        <v>63</v>
      </c>
      <c r="C271" s="1">
        <v>89</v>
      </c>
      <c r="D271" s="1" t="s">
        <v>248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2">
        <v>611730</v>
      </c>
      <c r="M271" s="12">
        <v>611730</v>
      </c>
      <c r="N271" s="1">
        <v>0</v>
      </c>
      <c r="O271" s="12">
        <v>611730</v>
      </c>
      <c r="P271" s="12">
        <v>634499</v>
      </c>
      <c r="Q271" s="13">
        <f t="shared" si="5"/>
        <v>-22769</v>
      </c>
    </row>
    <row r="272" spans="1:17" s="2" customFormat="1" collapsed="1" x14ac:dyDescent="0.25">
      <c r="A272" s="2">
        <v>22</v>
      </c>
      <c r="B272" s="2">
        <v>65</v>
      </c>
      <c r="D272" s="2" t="s">
        <v>249</v>
      </c>
      <c r="E272" s="2">
        <v>0</v>
      </c>
      <c r="F272" s="2">
        <v>0</v>
      </c>
      <c r="G272" s="13">
        <v>-137592186</v>
      </c>
      <c r="H272" s="13">
        <v>-137592186</v>
      </c>
      <c r="I272" s="2">
        <v>0</v>
      </c>
      <c r="J272" s="2">
        <v>0</v>
      </c>
      <c r="K272" s="13">
        <v>61049920</v>
      </c>
      <c r="L272" s="13">
        <v>16951050</v>
      </c>
      <c r="M272" s="13">
        <v>78000970</v>
      </c>
      <c r="N272" s="13">
        <v>38242417</v>
      </c>
      <c r="O272" s="13">
        <v>-21348799</v>
      </c>
      <c r="P272" s="13">
        <v>-27451634</v>
      </c>
      <c r="Q272" s="13">
        <f t="shared" si="5"/>
        <v>6102835</v>
      </c>
    </row>
    <row r="273" spans="1:17" hidden="1" outlineLevel="1" x14ac:dyDescent="0.25">
      <c r="A273" s="1">
        <v>221</v>
      </c>
      <c r="B273" s="1">
        <v>65</v>
      </c>
      <c r="C273" s="1">
        <v>4</v>
      </c>
      <c r="D273" s="1" t="s">
        <v>250</v>
      </c>
      <c r="E273" s="1">
        <v>0</v>
      </c>
      <c r="F273" s="1">
        <v>0</v>
      </c>
      <c r="G273" s="12">
        <v>-137592186</v>
      </c>
      <c r="H273" s="12">
        <v>-137592186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2">
        <v>-137592186</v>
      </c>
      <c r="P273" s="12">
        <v>-136935000</v>
      </c>
      <c r="Q273" s="13">
        <f t="shared" si="5"/>
        <v>-657186</v>
      </c>
    </row>
    <row r="274" spans="1:17" hidden="1" outlineLevel="1" x14ac:dyDescent="0.25">
      <c r="A274" s="1">
        <v>222</v>
      </c>
      <c r="B274" s="1">
        <v>65</v>
      </c>
      <c r="C274" s="1">
        <v>12</v>
      </c>
      <c r="D274" s="1" t="s">
        <v>251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2">
        <v>54411808</v>
      </c>
      <c r="L274" s="1">
        <v>0</v>
      </c>
      <c r="M274" s="12">
        <v>54411808</v>
      </c>
      <c r="N274" s="1">
        <v>0</v>
      </c>
      <c r="O274" s="12">
        <v>54411808</v>
      </c>
      <c r="P274" s="12">
        <v>48736194</v>
      </c>
      <c r="Q274" s="13">
        <f t="shared" si="5"/>
        <v>5675614</v>
      </c>
    </row>
    <row r="275" spans="1:17" hidden="1" outlineLevel="1" x14ac:dyDescent="0.25">
      <c r="A275" s="1">
        <v>223</v>
      </c>
      <c r="B275" s="1">
        <v>65</v>
      </c>
      <c r="C275" s="1">
        <v>41</v>
      </c>
      <c r="D275" s="1" t="s">
        <v>252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2">
        <v>1068797</v>
      </c>
      <c r="L275" s="1">
        <v>0</v>
      </c>
      <c r="M275" s="12">
        <v>1068797</v>
      </c>
      <c r="N275" s="1">
        <v>0</v>
      </c>
      <c r="O275" s="12">
        <v>1068797</v>
      </c>
      <c r="P275" s="12">
        <v>1188000</v>
      </c>
      <c r="Q275" s="13">
        <f t="shared" si="5"/>
        <v>-119203</v>
      </c>
    </row>
    <row r="276" spans="1:17" hidden="1" outlineLevel="1" x14ac:dyDescent="0.25">
      <c r="A276" s="1">
        <v>224</v>
      </c>
      <c r="B276" s="1">
        <v>65</v>
      </c>
      <c r="C276" s="1">
        <v>42</v>
      </c>
      <c r="D276" s="1" t="s">
        <v>253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2">
        <v>5569315</v>
      </c>
      <c r="L276" s="1">
        <v>0</v>
      </c>
      <c r="M276" s="12">
        <v>5569315</v>
      </c>
      <c r="N276" s="1">
        <v>0</v>
      </c>
      <c r="O276" s="12">
        <v>5569315</v>
      </c>
      <c r="P276" s="12">
        <v>5813000</v>
      </c>
      <c r="Q276" s="13">
        <f t="shared" si="5"/>
        <v>-243685</v>
      </c>
    </row>
    <row r="277" spans="1:17" hidden="1" outlineLevel="1" x14ac:dyDescent="0.25">
      <c r="A277" s="1">
        <v>225</v>
      </c>
      <c r="B277" s="1">
        <v>65</v>
      </c>
      <c r="C277" s="1">
        <v>84</v>
      </c>
      <c r="D277" s="1" t="s">
        <v>209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2">
        <v>38242417</v>
      </c>
      <c r="O277" s="12">
        <v>38242417</v>
      </c>
      <c r="P277" s="12">
        <v>37173986</v>
      </c>
      <c r="Q277" s="13">
        <f t="shared" si="5"/>
        <v>1068431</v>
      </c>
    </row>
    <row r="278" spans="1:17" hidden="1" outlineLevel="1" x14ac:dyDescent="0.25">
      <c r="A278" s="1">
        <v>226</v>
      </c>
      <c r="B278" s="1">
        <v>65</v>
      </c>
      <c r="C278" s="1">
        <v>89</v>
      </c>
      <c r="D278" s="1" t="s">
        <v>2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2">
        <v>16951050</v>
      </c>
      <c r="M278" s="12">
        <v>16951050</v>
      </c>
      <c r="N278" s="1">
        <v>0</v>
      </c>
      <c r="O278" s="12">
        <v>16951050</v>
      </c>
      <c r="P278" s="12">
        <v>16572186</v>
      </c>
      <c r="Q278" s="13">
        <f t="shared" si="5"/>
        <v>378864</v>
      </c>
    </row>
    <row r="279" spans="1:17" collapsed="1" x14ac:dyDescent="0.25"/>
    <row r="280" spans="1:17" x14ac:dyDescent="0.25">
      <c r="D280" s="2" t="s">
        <v>268</v>
      </c>
      <c r="O280" s="13">
        <v>12123747</v>
      </c>
      <c r="P280" s="13">
        <v>12123747</v>
      </c>
      <c r="Q280" s="13">
        <f>O280-P280</f>
        <v>0</v>
      </c>
    </row>
    <row r="282" spans="1:17" ht="15.75" thickBot="1" x14ac:dyDescent="0.3">
      <c r="O282" s="14">
        <f>O213+O216+O222+O231+O268+O272+O280</f>
        <v>150948901</v>
      </c>
      <c r="P282" s="14">
        <f t="shared" ref="P282:Q282" si="6">P213+P216+P222+P231+P268+P272+P280</f>
        <v>94963784</v>
      </c>
      <c r="Q282" s="14">
        <f t="shared" si="6"/>
        <v>55985117</v>
      </c>
    </row>
    <row r="283" spans="1:17" ht="15.75" thickTop="1" x14ac:dyDescent="0.25"/>
  </sheetData>
  <pageMargins left="0" right="0" top="0.35433070866141736" bottom="0.35433070866141736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activeCell="J31" sqref="J31"/>
    </sheetView>
  </sheetViews>
  <sheetFormatPr defaultRowHeight="15" x14ac:dyDescent="0.25"/>
  <cols>
    <col min="1" max="1" width="50" style="1" customWidth="1"/>
    <col min="2" max="2" width="13.5703125" style="1" customWidth="1"/>
    <col min="3" max="3" width="12.5703125" style="1" customWidth="1"/>
    <col min="4" max="4" width="12.42578125" style="1" customWidth="1"/>
    <col min="5" max="5" width="10" style="1" customWidth="1"/>
  </cols>
  <sheetData>
    <row r="1" spans="1:5" ht="23.25" x14ac:dyDescent="0.35">
      <c r="A1" s="15" t="s">
        <v>269</v>
      </c>
      <c r="B1" s="16"/>
      <c r="C1" s="17"/>
      <c r="D1" s="17"/>
      <c r="E1" s="17"/>
    </row>
    <row r="2" spans="1:5" ht="23.25" x14ac:dyDescent="0.35">
      <c r="A2" s="15"/>
      <c r="B2" s="16"/>
      <c r="C2" s="17"/>
      <c r="D2" s="17"/>
      <c r="E2" s="17"/>
    </row>
    <row r="3" spans="1:5" ht="26.25" x14ac:dyDescent="0.25">
      <c r="A3" s="18" t="s">
        <v>270</v>
      </c>
      <c r="B3" s="19" t="s">
        <v>271</v>
      </c>
      <c r="C3" s="19" t="s">
        <v>272</v>
      </c>
      <c r="D3" s="19" t="s">
        <v>273</v>
      </c>
      <c r="E3" s="19" t="s">
        <v>274</v>
      </c>
    </row>
    <row r="4" spans="1:5" x14ac:dyDescent="0.25">
      <c r="A4" s="20"/>
      <c r="B4" s="21"/>
      <c r="C4" s="22"/>
      <c r="D4" s="22"/>
      <c r="E4" s="22"/>
    </row>
    <row r="5" spans="1:5" x14ac:dyDescent="0.25">
      <c r="A5" s="23" t="s">
        <v>275</v>
      </c>
      <c r="B5" s="24">
        <v>26</v>
      </c>
      <c r="C5" s="24">
        <v>30</v>
      </c>
      <c r="D5" s="24">
        <f>C5-B5</f>
        <v>4</v>
      </c>
      <c r="E5" s="25">
        <f>B5/C5</f>
        <v>0.8666666666666667</v>
      </c>
    </row>
    <row r="6" spans="1:5" x14ac:dyDescent="0.25">
      <c r="A6" s="23" t="s">
        <v>276</v>
      </c>
      <c r="B6" s="24"/>
      <c r="C6" s="24">
        <v>6</v>
      </c>
      <c r="D6" s="24">
        <f t="shared" ref="D6:D10" si="0">C6-B6</f>
        <v>6</v>
      </c>
      <c r="E6" s="25">
        <f t="shared" ref="E6:E39" si="1">B6/C6</f>
        <v>0</v>
      </c>
    </row>
    <row r="7" spans="1:5" x14ac:dyDescent="0.25">
      <c r="A7" s="23" t="s">
        <v>277</v>
      </c>
      <c r="B7" s="24">
        <v>3.8</v>
      </c>
      <c r="C7" s="24">
        <v>6</v>
      </c>
      <c r="D7" s="24">
        <f t="shared" si="0"/>
        <v>2.2000000000000002</v>
      </c>
      <c r="E7" s="25">
        <f t="shared" si="1"/>
        <v>0.6333333333333333</v>
      </c>
    </row>
    <row r="8" spans="1:5" x14ac:dyDescent="0.25">
      <c r="A8" s="23" t="s">
        <v>278</v>
      </c>
      <c r="B8" s="24">
        <v>148.80000000000001</v>
      </c>
      <c r="C8" s="24">
        <v>80</v>
      </c>
      <c r="D8" s="24">
        <f t="shared" si="0"/>
        <v>-68.800000000000011</v>
      </c>
      <c r="E8" s="25">
        <f t="shared" si="1"/>
        <v>1.86</v>
      </c>
    </row>
    <row r="9" spans="1:5" x14ac:dyDescent="0.25">
      <c r="A9" s="23" t="s">
        <v>279</v>
      </c>
      <c r="B9" s="24"/>
      <c r="C9" s="24">
        <v>100</v>
      </c>
      <c r="D9" s="24">
        <f t="shared" si="0"/>
        <v>100</v>
      </c>
      <c r="E9" s="25">
        <f t="shared" si="1"/>
        <v>0</v>
      </c>
    </row>
    <row r="10" spans="1:5" x14ac:dyDescent="0.25">
      <c r="A10" s="23" t="s">
        <v>162</v>
      </c>
      <c r="B10" s="26">
        <v>0.5</v>
      </c>
      <c r="C10" s="26"/>
      <c r="D10" s="26">
        <f t="shared" si="0"/>
        <v>-0.5</v>
      </c>
      <c r="E10" s="27"/>
    </row>
    <row r="11" spans="1:5" x14ac:dyDescent="0.25">
      <c r="A11" s="28" t="s">
        <v>280</v>
      </c>
      <c r="B11" s="29">
        <f>SUM(B5:B10)</f>
        <v>179.10000000000002</v>
      </c>
      <c r="C11" s="29">
        <f>SUM(C5:C10)</f>
        <v>222</v>
      </c>
      <c r="D11" s="29">
        <f>SUM(D5:D10)</f>
        <v>42.899999999999991</v>
      </c>
      <c r="E11" s="30">
        <f t="shared" si="1"/>
        <v>0.80675675675675684</v>
      </c>
    </row>
    <row r="12" spans="1:5" x14ac:dyDescent="0.25">
      <c r="A12" s="31"/>
      <c r="B12" s="32"/>
      <c r="C12" s="32"/>
      <c r="D12" s="32"/>
      <c r="E12" s="25"/>
    </row>
    <row r="13" spans="1:5" x14ac:dyDescent="0.25">
      <c r="A13" s="23" t="s">
        <v>281</v>
      </c>
      <c r="B13" s="24">
        <v>8.5</v>
      </c>
      <c r="C13" s="24">
        <v>50</v>
      </c>
      <c r="D13" s="24">
        <f t="shared" ref="D13:D20" si="2">C13-B13</f>
        <v>41.5</v>
      </c>
      <c r="E13" s="25">
        <f t="shared" si="1"/>
        <v>0.17</v>
      </c>
    </row>
    <row r="14" spans="1:5" x14ac:dyDescent="0.25">
      <c r="A14" s="23" t="s">
        <v>282</v>
      </c>
      <c r="B14" s="24"/>
      <c r="C14" s="24">
        <v>29</v>
      </c>
      <c r="D14" s="24">
        <f t="shared" si="2"/>
        <v>29</v>
      </c>
      <c r="E14" s="25">
        <f t="shared" si="1"/>
        <v>0</v>
      </c>
    </row>
    <row r="15" spans="1:5" x14ac:dyDescent="0.25">
      <c r="A15" s="23" t="s">
        <v>283</v>
      </c>
      <c r="B15" s="24"/>
      <c r="C15" s="24">
        <v>15</v>
      </c>
      <c r="D15" s="24">
        <f t="shared" si="2"/>
        <v>15</v>
      </c>
      <c r="E15" s="25">
        <f t="shared" si="1"/>
        <v>0</v>
      </c>
    </row>
    <row r="16" spans="1:5" x14ac:dyDescent="0.25">
      <c r="A16" s="23" t="s">
        <v>181</v>
      </c>
      <c r="B16" s="24">
        <v>0.9</v>
      </c>
      <c r="C16" s="24">
        <v>10</v>
      </c>
      <c r="D16" s="24">
        <f t="shared" si="2"/>
        <v>9.1</v>
      </c>
      <c r="E16" s="25">
        <f t="shared" si="1"/>
        <v>0.09</v>
      </c>
    </row>
    <row r="17" spans="1:5" x14ac:dyDescent="0.25">
      <c r="A17" s="23" t="s">
        <v>284</v>
      </c>
      <c r="B17" s="24"/>
      <c r="C17" s="24">
        <v>2</v>
      </c>
      <c r="D17" s="24">
        <f t="shared" si="2"/>
        <v>2</v>
      </c>
      <c r="E17" s="25">
        <f t="shared" si="1"/>
        <v>0</v>
      </c>
    </row>
    <row r="18" spans="1:5" x14ac:dyDescent="0.25">
      <c r="A18" s="23" t="s">
        <v>186</v>
      </c>
      <c r="B18" s="24">
        <v>1.3</v>
      </c>
      <c r="C18" s="24">
        <v>5</v>
      </c>
      <c r="D18" s="24">
        <f t="shared" si="2"/>
        <v>3.7</v>
      </c>
      <c r="E18" s="25">
        <f t="shared" si="1"/>
        <v>0.26</v>
      </c>
    </row>
    <row r="19" spans="1:5" x14ac:dyDescent="0.25">
      <c r="A19" s="23" t="s">
        <v>285</v>
      </c>
      <c r="B19" s="24">
        <v>21.6</v>
      </c>
      <c r="C19" s="24">
        <v>25</v>
      </c>
      <c r="D19" s="24">
        <f t="shared" si="2"/>
        <v>3.3999999999999986</v>
      </c>
      <c r="E19" s="25">
        <f t="shared" si="1"/>
        <v>0.8640000000000001</v>
      </c>
    </row>
    <row r="20" spans="1:5" x14ac:dyDescent="0.25">
      <c r="A20" s="23" t="s">
        <v>286</v>
      </c>
      <c r="B20" s="26"/>
      <c r="C20" s="26">
        <v>4</v>
      </c>
      <c r="D20" s="26">
        <f t="shared" si="2"/>
        <v>4</v>
      </c>
      <c r="E20" s="27">
        <f t="shared" si="1"/>
        <v>0</v>
      </c>
    </row>
    <row r="21" spans="1:5" x14ac:dyDescent="0.25">
      <c r="A21" s="28" t="s">
        <v>287</v>
      </c>
      <c r="B21" s="29">
        <f>SUM(B13:B20)</f>
        <v>32.300000000000004</v>
      </c>
      <c r="C21" s="29">
        <f>SUM(C13:C20)</f>
        <v>140</v>
      </c>
      <c r="D21" s="29">
        <f>SUM(D13:D20)</f>
        <v>107.69999999999999</v>
      </c>
      <c r="E21" s="30">
        <f t="shared" si="1"/>
        <v>0.23071428571428573</v>
      </c>
    </row>
    <row r="22" spans="1:5" x14ac:dyDescent="0.25">
      <c r="A22" s="33"/>
      <c r="B22" s="32"/>
      <c r="C22" s="32"/>
      <c r="D22" s="32"/>
      <c r="E22" s="25"/>
    </row>
    <row r="23" spans="1:5" x14ac:dyDescent="0.25">
      <c r="A23" s="23" t="s">
        <v>288</v>
      </c>
      <c r="B23" s="24">
        <v>12.2</v>
      </c>
      <c r="C23" s="24">
        <v>15</v>
      </c>
      <c r="D23" s="24">
        <f t="shared" ref="D23:D24" si="3">C23-B23</f>
        <v>2.8000000000000007</v>
      </c>
      <c r="E23" s="25">
        <f t="shared" ref="E23" si="4">B23/C23</f>
        <v>0.81333333333333324</v>
      </c>
    </row>
    <row r="24" spans="1:5" x14ac:dyDescent="0.25">
      <c r="A24" s="23" t="s">
        <v>172</v>
      </c>
      <c r="B24" s="26">
        <v>2.2000000000000002</v>
      </c>
      <c r="C24" s="26">
        <v>0</v>
      </c>
      <c r="D24" s="26">
        <f t="shared" si="3"/>
        <v>-2.2000000000000002</v>
      </c>
      <c r="E24" s="27"/>
    </row>
    <row r="25" spans="1:5" x14ac:dyDescent="0.25">
      <c r="A25" s="28" t="s">
        <v>289</v>
      </c>
      <c r="B25" s="29">
        <f>SUM(B23:B24)</f>
        <v>14.399999999999999</v>
      </c>
      <c r="C25" s="29">
        <f>SUM(C23:C24)</f>
        <v>15</v>
      </c>
      <c r="D25" s="29">
        <f>SUM(D23:D24)</f>
        <v>0.60000000000000053</v>
      </c>
      <c r="E25" s="30">
        <f t="shared" si="1"/>
        <v>0.95999999999999985</v>
      </c>
    </row>
    <row r="26" spans="1:5" x14ac:dyDescent="0.25">
      <c r="A26" s="33"/>
      <c r="B26" s="32"/>
      <c r="C26" s="32"/>
      <c r="D26" s="32"/>
      <c r="E26" s="25"/>
    </row>
    <row r="27" spans="1:5" x14ac:dyDescent="0.25">
      <c r="A27" s="23" t="s">
        <v>290</v>
      </c>
      <c r="B27" s="24">
        <v>348.3</v>
      </c>
      <c r="C27" s="24">
        <v>411</v>
      </c>
      <c r="D27" s="24">
        <f t="shared" ref="D27:D28" si="5">C27-B27</f>
        <v>62.699999999999989</v>
      </c>
      <c r="E27" s="25">
        <f t="shared" si="1"/>
        <v>0.8474452554744526</v>
      </c>
    </row>
    <row r="28" spans="1:5" x14ac:dyDescent="0.25">
      <c r="A28" s="23" t="s">
        <v>291</v>
      </c>
      <c r="B28" s="26">
        <v>-187.2</v>
      </c>
      <c r="C28" s="26">
        <v>-250</v>
      </c>
      <c r="D28" s="26">
        <f t="shared" si="5"/>
        <v>-62.800000000000011</v>
      </c>
      <c r="E28" s="27">
        <f t="shared" si="1"/>
        <v>0.74879999999999991</v>
      </c>
    </row>
    <row r="29" spans="1:5" x14ac:dyDescent="0.25">
      <c r="A29" s="28" t="s">
        <v>292</v>
      </c>
      <c r="B29" s="29">
        <f>B27+B28</f>
        <v>161.10000000000002</v>
      </c>
      <c r="C29" s="29">
        <f>C27+C28</f>
        <v>161</v>
      </c>
      <c r="D29" s="29">
        <f>D27+D28</f>
        <v>-0.10000000000002274</v>
      </c>
      <c r="E29" s="30">
        <f t="shared" si="1"/>
        <v>1.0006211180124225</v>
      </c>
    </row>
    <row r="30" spans="1:5" x14ac:dyDescent="0.25">
      <c r="A30" s="33"/>
      <c r="B30" s="32"/>
      <c r="C30" s="32"/>
      <c r="D30" s="32"/>
      <c r="E30" s="25"/>
    </row>
    <row r="31" spans="1:5" x14ac:dyDescent="0.25">
      <c r="A31" s="23" t="s">
        <v>293</v>
      </c>
      <c r="B31" s="26">
        <v>1.5</v>
      </c>
      <c r="C31" s="26">
        <v>10</v>
      </c>
      <c r="D31" s="26">
        <f t="shared" ref="D31" si="6">C31-B31</f>
        <v>8.5</v>
      </c>
      <c r="E31" s="27">
        <f t="shared" si="1"/>
        <v>0.15</v>
      </c>
    </row>
    <row r="32" spans="1:5" x14ac:dyDescent="0.25">
      <c r="A32" s="28" t="s">
        <v>294</v>
      </c>
      <c r="B32" s="29">
        <f>B31</f>
        <v>1.5</v>
      </c>
      <c r="C32" s="29">
        <f>C31</f>
        <v>10</v>
      </c>
      <c r="D32" s="29">
        <f>D31</f>
        <v>8.5</v>
      </c>
      <c r="E32" s="30">
        <f t="shared" si="1"/>
        <v>0.15</v>
      </c>
    </row>
    <row r="33" spans="1:5" x14ac:dyDescent="0.25">
      <c r="A33" s="34"/>
      <c r="B33" s="35"/>
      <c r="C33" s="35"/>
      <c r="D33" s="35"/>
      <c r="E33" s="25"/>
    </row>
    <row r="34" spans="1:5" x14ac:dyDescent="0.25">
      <c r="A34" s="36" t="s">
        <v>295</v>
      </c>
      <c r="B34" s="37">
        <f>B11+B21+B25+B29+B32</f>
        <v>388.40000000000009</v>
      </c>
      <c r="C34" s="37">
        <f>C11+C21+C25+C29+C32</f>
        <v>548</v>
      </c>
      <c r="D34" s="37">
        <f>D11+D21+D25+D29+D32</f>
        <v>159.59999999999994</v>
      </c>
      <c r="E34" s="38">
        <f t="shared" si="1"/>
        <v>0.70875912408759145</v>
      </c>
    </row>
    <row r="35" spans="1:5" x14ac:dyDescent="0.25">
      <c r="A35" s="39"/>
      <c r="B35" s="39"/>
      <c r="C35" s="39"/>
      <c r="D35" s="39"/>
      <c r="E35" s="25"/>
    </row>
    <row r="36" spans="1:5" x14ac:dyDescent="0.25">
      <c r="A36" s="31" t="s">
        <v>296</v>
      </c>
      <c r="B36" s="24">
        <v>-5.8</v>
      </c>
      <c r="C36" s="24">
        <v>50</v>
      </c>
      <c r="D36" s="24">
        <f t="shared" ref="D36:D38" si="7">C36-B36</f>
        <v>55.8</v>
      </c>
      <c r="E36" s="25">
        <f t="shared" si="1"/>
        <v>-0.11599999999999999</v>
      </c>
    </row>
    <row r="37" spans="1:5" x14ac:dyDescent="0.25">
      <c r="A37" s="31" t="s">
        <v>297</v>
      </c>
      <c r="B37" s="24">
        <v>5.9</v>
      </c>
      <c r="C37" s="24">
        <v>12</v>
      </c>
      <c r="D37" s="24">
        <f t="shared" si="7"/>
        <v>6.1</v>
      </c>
      <c r="E37" s="25">
        <f t="shared" si="1"/>
        <v>0.4916666666666667</v>
      </c>
    </row>
    <row r="38" spans="1:5" x14ac:dyDescent="0.25">
      <c r="A38" s="31" t="s">
        <v>298</v>
      </c>
      <c r="B38" s="26">
        <v>-3.9</v>
      </c>
      <c r="C38" s="24">
        <v>20</v>
      </c>
      <c r="D38" s="24">
        <f t="shared" si="7"/>
        <v>23.9</v>
      </c>
      <c r="E38" s="25">
        <f t="shared" si="1"/>
        <v>-0.19500000000000001</v>
      </c>
    </row>
    <row r="39" spans="1:5" x14ac:dyDescent="0.25">
      <c r="A39" s="40" t="s">
        <v>299</v>
      </c>
      <c r="B39" s="41">
        <f>SUM(B34:B38)</f>
        <v>384.60000000000008</v>
      </c>
      <c r="C39" s="41">
        <f>SUM(C34:C38)</f>
        <v>630</v>
      </c>
      <c r="D39" s="41">
        <f>SUM(D34:D38)</f>
        <v>245.39999999999992</v>
      </c>
      <c r="E39" s="42">
        <f t="shared" si="1"/>
        <v>0.61047619047619062</v>
      </c>
    </row>
    <row r="40" spans="1:5" x14ac:dyDescent="0.25">
      <c r="A40" s="43"/>
      <c r="B40" s="43"/>
      <c r="C40" s="44"/>
      <c r="D40" s="44"/>
      <c r="E40" s="45"/>
    </row>
    <row r="41" spans="1:5" x14ac:dyDescent="0.25">
      <c r="A41" s="46"/>
      <c r="B41" s="46"/>
      <c r="C41" s="46"/>
      <c r="D41" s="46"/>
      <c r="E41" s="45"/>
    </row>
    <row r="42" spans="1:5" x14ac:dyDescent="0.25">
      <c r="A42" s="46"/>
      <c r="B42" s="46"/>
      <c r="C42" s="46"/>
      <c r="D42" s="46"/>
      <c r="E42" s="45"/>
    </row>
  </sheetData>
  <pageMargins left="0.7" right="0.7" top="0.75" bottom="0.75" header="0.3" footer="0.3"/>
  <pageSetup paperSize="9" scale="8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R16" sqref="R16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Rekstraryfirlit </vt:lpstr>
      <vt:lpstr>Fjárfestingar</vt:lpstr>
      <vt:lpstr>Rekstrarreikningur</vt:lpstr>
      <vt:lpstr>Fjárfestingar!Print_Area</vt:lpstr>
      <vt:lpstr>'Rekstraryfirlit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 R. Einarsson</dc:creator>
  <cp:lastModifiedBy>Elva Dís Adolfsdóttir</cp:lastModifiedBy>
  <cp:lastPrinted>2015-11-03T14:53:11Z</cp:lastPrinted>
  <dcterms:created xsi:type="dcterms:W3CDTF">2015-05-28T15:07:57Z</dcterms:created>
  <dcterms:modified xsi:type="dcterms:W3CDTF">2015-11-09T15:43:13Z</dcterms:modified>
</cp:coreProperties>
</file>